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Hal3000\hal_e\Astra-Working\E371\"/>
    </mc:Choice>
  </mc:AlternateContent>
  <xr:revisionPtr revIDLastSave="0" documentId="13_ncr:1_{8FB3750A-CD2E-45C0-95A3-1A31A9E999BE}" xr6:coauthVersionLast="44" xr6:coauthVersionMax="44" xr10:uidLastSave="{00000000-0000-0000-0000-000000000000}"/>
  <workbookProtection workbookPassword="BAAB" lockStructure="1"/>
  <bookViews>
    <workbookView xWindow="-60" yWindow="-60" windowWidth="38520" windowHeight="21150" activeTab="1" xr2:uid="{00000000-000D-0000-FFFF-FFFF00000000}"/>
  </bookViews>
  <sheets>
    <sheet name="Rekapitulace" sheetId="3" r:id="rId1"/>
    <sheet name="Rozpočet" sheetId="2" r:id="rId2"/>
    <sheet name="Parametry" sheetId="1" r:id="rId3"/>
  </sheets>
  <definedNames>
    <definedName name="_xlnm.Print_Titles" localSheetId="1">Rozpočet!$1:$1</definedName>
    <definedName name="_xlnm.Print_Area" localSheetId="2">Parametry!$A$1:$B$35</definedName>
    <definedName name="_xlnm.Print_Area" localSheetId="0">Rekapitulace!$A$1:$C$33</definedName>
    <definedName name="_xlnm.Print_Area" localSheetId="1">Rozpočet!$A$1:$J$182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2" i="3" l="1"/>
  <c r="F1" i="3"/>
  <c r="C9" i="3"/>
  <c r="C4" i="3"/>
  <c r="B3" i="3"/>
  <c r="B4" i="3" s="1"/>
  <c r="B7" i="3" s="1"/>
  <c r="H181" i="2"/>
  <c r="F181" i="2"/>
  <c r="H179" i="2"/>
  <c r="F179" i="2"/>
  <c r="H177" i="2"/>
  <c r="F177" i="2"/>
  <c r="H176" i="2"/>
  <c r="F176" i="2"/>
  <c r="H174" i="2"/>
  <c r="F174" i="2"/>
  <c r="H172" i="2"/>
  <c r="F172" i="2"/>
  <c r="H171" i="2"/>
  <c r="F171" i="2"/>
  <c r="H169" i="2"/>
  <c r="F169" i="2"/>
  <c r="H168" i="2"/>
  <c r="I168" i="2" s="1"/>
  <c r="J168" i="2" s="1"/>
  <c r="F168" i="2"/>
  <c r="H166" i="2"/>
  <c r="F166" i="2"/>
  <c r="H165" i="2"/>
  <c r="F165" i="2"/>
  <c r="H163" i="2"/>
  <c r="F163" i="2"/>
  <c r="H161" i="2"/>
  <c r="F161" i="2"/>
  <c r="H151" i="2"/>
  <c r="F151" i="2"/>
  <c r="H149" i="2"/>
  <c r="F149" i="2"/>
  <c r="I147" i="2"/>
  <c r="J147" i="2" s="1"/>
  <c r="H147" i="2"/>
  <c r="F147" i="2"/>
  <c r="H146" i="2"/>
  <c r="F146" i="2"/>
  <c r="H145" i="2"/>
  <c r="F145" i="2"/>
  <c r="I145" i="2" s="1"/>
  <c r="J145" i="2" s="1"/>
  <c r="H143" i="2"/>
  <c r="F143" i="2"/>
  <c r="I143" i="2" s="1"/>
  <c r="J143" i="2" s="1"/>
  <c r="H142" i="2"/>
  <c r="I142" i="2" s="1"/>
  <c r="J142" i="2" s="1"/>
  <c r="F142" i="2"/>
  <c r="H141" i="2"/>
  <c r="F141" i="2"/>
  <c r="H140" i="2"/>
  <c r="F140" i="2"/>
  <c r="H139" i="2"/>
  <c r="F139" i="2"/>
  <c r="H137" i="2"/>
  <c r="I137" i="2" s="1"/>
  <c r="J137" i="2" s="1"/>
  <c r="F137" i="2"/>
  <c r="H135" i="2"/>
  <c r="F135" i="2"/>
  <c r="H134" i="2"/>
  <c r="F134" i="2"/>
  <c r="I134" i="2" s="1"/>
  <c r="J134" i="2" s="1"/>
  <c r="H132" i="2"/>
  <c r="F132" i="2"/>
  <c r="I132" i="2" s="1"/>
  <c r="J132" i="2" s="1"/>
  <c r="H130" i="2"/>
  <c r="F130" i="2"/>
  <c r="I130" i="2" s="1"/>
  <c r="J130" i="2" s="1"/>
  <c r="H128" i="2"/>
  <c r="F128" i="2"/>
  <c r="H127" i="2"/>
  <c r="F127" i="2"/>
  <c r="I127" i="2" s="1"/>
  <c r="J127" i="2" s="1"/>
  <c r="H125" i="2"/>
  <c r="F125" i="2"/>
  <c r="I125" i="2" s="1"/>
  <c r="J125" i="2" s="1"/>
  <c r="H123" i="2"/>
  <c r="F123" i="2"/>
  <c r="I123" i="2" s="1"/>
  <c r="J123" i="2" s="1"/>
  <c r="H122" i="2"/>
  <c r="F122" i="2"/>
  <c r="H121" i="2"/>
  <c r="F121" i="2"/>
  <c r="I121" i="2" s="1"/>
  <c r="J121" i="2" s="1"/>
  <c r="H119" i="2"/>
  <c r="F119" i="2"/>
  <c r="I119" i="2" s="1"/>
  <c r="J119" i="2" s="1"/>
  <c r="H118" i="2"/>
  <c r="F118" i="2"/>
  <c r="I118" i="2" s="1"/>
  <c r="J118" i="2" s="1"/>
  <c r="H117" i="2"/>
  <c r="F117" i="2"/>
  <c r="H116" i="2"/>
  <c r="F116" i="2"/>
  <c r="H111" i="2"/>
  <c r="F111" i="2"/>
  <c r="I111" i="2" s="1"/>
  <c r="J111" i="2" s="1"/>
  <c r="H110" i="2"/>
  <c r="F110" i="2"/>
  <c r="H108" i="2"/>
  <c r="F108" i="2"/>
  <c r="I108" i="2" s="1"/>
  <c r="J108" i="2" s="1"/>
  <c r="H107" i="2"/>
  <c r="F107" i="2"/>
  <c r="I107" i="2" s="1"/>
  <c r="J107" i="2" s="1"/>
  <c r="H106" i="2"/>
  <c r="F106" i="2"/>
  <c r="I106" i="2" s="1"/>
  <c r="J106" i="2" s="1"/>
  <c r="H105" i="2"/>
  <c r="F105" i="2"/>
  <c r="H104" i="2"/>
  <c r="F104" i="2"/>
  <c r="I104" i="2" s="1"/>
  <c r="J104" i="2" s="1"/>
  <c r="H103" i="2"/>
  <c r="F103" i="2"/>
  <c r="I103" i="2" s="1"/>
  <c r="J103" i="2" s="1"/>
  <c r="H102" i="2"/>
  <c r="F102" i="2"/>
  <c r="I102" i="2" s="1"/>
  <c r="J102" i="2" s="1"/>
  <c r="H100" i="2"/>
  <c r="I100" i="2" s="1"/>
  <c r="J100" i="2" s="1"/>
  <c r="F100" i="2"/>
  <c r="H99" i="2"/>
  <c r="F99" i="2"/>
  <c r="I99" i="2" s="1"/>
  <c r="J99" i="2" s="1"/>
  <c r="H98" i="2"/>
  <c r="F98" i="2"/>
  <c r="I98" i="2" s="1"/>
  <c r="J98" i="2" s="1"/>
  <c r="H97" i="2"/>
  <c r="F97" i="2"/>
  <c r="I97" i="2" s="1"/>
  <c r="J97" i="2" s="1"/>
  <c r="H96" i="2"/>
  <c r="I96" i="2" s="1"/>
  <c r="J96" i="2" s="1"/>
  <c r="F96" i="2"/>
  <c r="H94" i="2"/>
  <c r="F94" i="2"/>
  <c r="I94" i="2" s="1"/>
  <c r="J94" i="2" s="1"/>
  <c r="H92" i="2"/>
  <c r="F92" i="2"/>
  <c r="I92" i="2" s="1"/>
  <c r="J92" i="2" s="1"/>
  <c r="H90" i="2"/>
  <c r="I90" i="2" s="1"/>
  <c r="J90" i="2" s="1"/>
  <c r="F90" i="2"/>
  <c r="H89" i="2"/>
  <c r="F89" i="2"/>
  <c r="H88" i="2"/>
  <c r="F88" i="2"/>
  <c r="H86" i="2"/>
  <c r="F86" i="2"/>
  <c r="H85" i="2"/>
  <c r="I85" i="2" s="1"/>
  <c r="J85" i="2" s="1"/>
  <c r="F85" i="2"/>
  <c r="H84" i="2"/>
  <c r="F84" i="2"/>
  <c r="H82" i="2"/>
  <c r="F82" i="2"/>
  <c r="I82" i="2" s="1"/>
  <c r="J82" i="2" s="1"/>
  <c r="H80" i="2"/>
  <c r="F80" i="2"/>
  <c r="I80" i="2" s="1"/>
  <c r="J80" i="2" s="1"/>
  <c r="H79" i="2"/>
  <c r="I79" i="2" s="1"/>
  <c r="J79" i="2" s="1"/>
  <c r="F79" i="2"/>
  <c r="H78" i="2"/>
  <c r="F78" i="2"/>
  <c r="H77" i="2"/>
  <c r="F77" i="2"/>
  <c r="H76" i="2"/>
  <c r="F76" i="2"/>
  <c r="I76" i="2" s="1"/>
  <c r="J76" i="2" s="1"/>
  <c r="H75" i="2"/>
  <c r="F75" i="2"/>
  <c r="H74" i="2"/>
  <c r="F74" i="2"/>
  <c r="H73" i="2"/>
  <c r="F73" i="2"/>
  <c r="H71" i="2"/>
  <c r="F71" i="2"/>
  <c r="I71" i="2" s="1"/>
  <c r="J71" i="2" s="1"/>
  <c r="H70" i="2"/>
  <c r="F70" i="2"/>
  <c r="H68" i="2"/>
  <c r="F68" i="2"/>
  <c r="H66" i="2"/>
  <c r="F66" i="2"/>
  <c r="H65" i="2"/>
  <c r="F65" i="2"/>
  <c r="I65" i="2" s="1"/>
  <c r="J65" i="2" s="1"/>
  <c r="H63" i="2"/>
  <c r="F63" i="2"/>
  <c r="H62" i="2"/>
  <c r="F62" i="2"/>
  <c r="H60" i="2"/>
  <c r="F60" i="2"/>
  <c r="H59" i="2"/>
  <c r="F59" i="2"/>
  <c r="I59" i="2" s="1"/>
  <c r="J59" i="2" s="1"/>
  <c r="H58" i="2"/>
  <c r="F58" i="2"/>
  <c r="H57" i="2"/>
  <c r="I57" i="2" s="1"/>
  <c r="J57" i="2" s="1"/>
  <c r="F57" i="2"/>
  <c r="H55" i="2"/>
  <c r="F55" i="2"/>
  <c r="H54" i="2"/>
  <c r="F54" i="2"/>
  <c r="I54" i="2" s="1"/>
  <c r="J54" i="2" s="1"/>
  <c r="H52" i="2"/>
  <c r="F52" i="2"/>
  <c r="H51" i="2"/>
  <c r="I51" i="2" s="1"/>
  <c r="J51" i="2" s="1"/>
  <c r="F51" i="2"/>
  <c r="H49" i="2"/>
  <c r="F49" i="2"/>
  <c r="H47" i="2"/>
  <c r="F47" i="2"/>
  <c r="I47" i="2" s="1"/>
  <c r="J47" i="2" s="1"/>
  <c r="I46" i="2"/>
  <c r="J46" i="2" s="1"/>
  <c r="H46" i="2"/>
  <c r="F46" i="2"/>
  <c r="H45" i="2"/>
  <c r="F45" i="2"/>
  <c r="H43" i="2"/>
  <c r="F43" i="2"/>
  <c r="I43" i="2" s="1"/>
  <c r="J43" i="2" s="1"/>
  <c r="H42" i="2"/>
  <c r="F42" i="2"/>
  <c r="I42" i="2" s="1"/>
  <c r="J42" i="2" s="1"/>
  <c r="H40" i="2"/>
  <c r="I40" i="2" s="1"/>
  <c r="J40" i="2" s="1"/>
  <c r="F40" i="2"/>
  <c r="H39" i="2"/>
  <c r="F39" i="2"/>
  <c r="H38" i="2"/>
  <c r="F38" i="2"/>
  <c r="I38" i="2" s="1"/>
  <c r="J38" i="2" s="1"/>
  <c r="H36" i="2"/>
  <c r="F36" i="2"/>
  <c r="I35" i="2"/>
  <c r="J35" i="2" s="1"/>
  <c r="H35" i="2"/>
  <c r="F35" i="2"/>
  <c r="H34" i="2"/>
  <c r="F34" i="2"/>
  <c r="H33" i="2"/>
  <c r="F33" i="2"/>
  <c r="I33" i="2" s="1"/>
  <c r="J33" i="2" s="1"/>
  <c r="H32" i="2"/>
  <c r="F32" i="2"/>
  <c r="I32" i="2" s="1"/>
  <c r="J32" i="2" s="1"/>
  <c r="H30" i="2"/>
  <c r="F30" i="2"/>
  <c r="I30" i="2" s="1"/>
  <c r="J30" i="2" s="1"/>
  <c r="H29" i="2"/>
  <c r="F29" i="2"/>
  <c r="H28" i="2"/>
  <c r="F28" i="2"/>
  <c r="I28" i="2" s="1"/>
  <c r="J28" i="2" s="1"/>
  <c r="H27" i="2"/>
  <c r="F27" i="2"/>
  <c r="I27" i="2" s="1"/>
  <c r="J27" i="2" s="1"/>
  <c r="H26" i="2"/>
  <c r="F26" i="2"/>
  <c r="I26" i="2" s="1"/>
  <c r="J26" i="2" s="1"/>
  <c r="H25" i="2"/>
  <c r="F25" i="2"/>
  <c r="H24" i="2"/>
  <c r="F24" i="2"/>
  <c r="I24" i="2" s="1"/>
  <c r="J24" i="2" s="1"/>
  <c r="H23" i="2"/>
  <c r="F23" i="2"/>
  <c r="I23" i="2" s="1"/>
  <c r="J23" i="2" s="1"/>
  <c r="H22" i="2"/>
  <c r="F22" i="2"/>
  <c r="I22" i="2" s="1"/>
  <c r="J22" i="2" s="1"/>
  <c r="H21" i="2"/>
  <c r="F21" i="2"/>
  <c r="H20" i="2"/>
  <c r="F20" i="2"/>
  <c r="I20" i="2" s="1"/>
  <c r="J20" i="2" s="1"/>
  <c r="H19" i="2"/>
  <c r="F19" i="2"/>
  <c r="I19" i="2" s="1"/>
  <c r="J19" i="2" s="1"/>
  <c r="H18" i="2"/>
  <c r="F18" i="2"/>
  <c r="I18" i="2" s="1"/>
  <c r="J18" i="2" s="1"/>
  <c r="H16" i="2"/>
  <c r="I16" i="2" s="1"/>
  <c r="J16" i="2" s="1"/>
  <c r="F16" i="2"/>
  <c r="H14" i="2"/>
  <c r="F14" i="2"/>
  <c r="I14" i="2" s="1"/>
  <c r="J14" i="2" s="1"/>
  <c r="H12" i="2"/>
  <c r="F12" i="2"/>
  <c r="H11" i="2"/>
  <c r="F11" i="2"/>
  <c r="M1" i="2" s="1"/>
  <c r="M2" i="2" s="1"/>
  <c r="M3" i="2" s="1"/>
  <c r="M4" i="2" s="1"/>
  <c r="F157" i="2" s="1"/>
  <c r="H182" i="2" l="1"/>
  <c r="C33" i="3" s="1"/>
  <c r="I49" i="2"/>
  <c r="J49" i="2" s="1"/>
  <c r="I55" i="2"/>
  <c r="J55" i="2" s="1"/>
  <c r="I60" i="2"/>
  <c r="J60" i="2" s="1"/>
  <c r="I66" i="2"/>
  <c r="J66" i="2" s="1"/>
  <c r="I73" i="2"/>
  <c r="J73" i="2" s="1"/>
  <c r="I77" i="2"/>
  <c r="J77" i="2" s="1"/>
  <c r="I86" i="2"/>
  <c r="J86" i="2" s="1"/>
  <c r="I139" i="2"/>
  <c r="J139" i="2" s="1"/>
  <c r="I163" i="2"/>
  <c r="J163" i="2" s="1"/>
  <c r="I169" i="2"/>
  <c r="J169" i="2" s="1"/>
  <c r="I176" i="2"/>
  <c r="J176" i="2" s="1"/>
  <c r="I88" i="2"/>
  <c r="J88" i="2" s="1"/>
  <c r="I140" i="2"/>
  <c r="J140" i="2" s="1"/>
  <c r="I149" i="2"/>
  <c r="J149" i="2" s="1"/>
  <c r="I165" i="2"/>
  <c r="J165" i="2" s="1"/>
  <c r="I171" i="2"/>
  <c r="J171" i="2" s="1"/>
  <c r="I177" i="2"/>
  <c r="J177" i="2" s="1"/>
  <c r="H158" i="2"/>
  <c r="I36" i="2"/>
  <c r="J36" i="2" s="1"/>
  <c r="I52" i="2"/>
  <c r="J52" i="2" s="1"/>
  <c r="I58" i="2"/>
  <c r="J58" i="2" s="1"/>
  <c r="I63" i="2"/>
  <c r="J63" i="2" s="1"/>
  <c r="I70" i="2"/>
  <c r="J70" i="2" s="1"/>
  <c r="I75" i="2"/>
  <c r="J75" i="2" s="1"/>
  <c r="I151" i="2"/>
  <c r="J151" i="2" s="1"/>
  <c r="I166" i="2"/>
  <c r="J166" i="2" s="1"/>
  <c r="I172" i="2"/>
  <c r="J172" i="2" s="1"/>
  <c r="I179" i="2"/>
  <c r="J179" i="2" s="1"/>
  <c r="I21" i="2"/>
  <c r="J21" i="2" s="1"/>
  <c r="I105" i="2"/>
  <c r="J105" i="2" s="1"/>
  <c r="I25" i="2"/>
  <c r="J25" i="2" s="1"/>
  <c r="I110" i="2"/>
  <c r="J110" i="2" s="1"/>
  <c r="I122" i="2"/>
  <c r="J122" i="2" s="1"/>
  <c r="F112" i="2"/>
  <c r="B31" i="3" s="1"/>
  <c r="I29" i="2"/>
  <c r="J29" i="2" s="1"/>
  <c r="I74" i="2"/>
  <c r="J74" i="2" s="1"/>
  <c r="I128" i="2"/>
  <c r="J128" i="2" s="1"/>
  <c r="I34" i="2"/>
  <c r="J34" i="2" s="1"/>
  <c r="I78" i="2"/>
  <c r="J78" i="2" s="1"/>
  <c r="I135" i="2"/>
  <c r="J135" i="2" s="1"/>
  <c r="I39" i="2"/>
  <c r="J39" i="2" s="1"/>
  <c r="I84" i="2"/>
  <c r="J84" i="2" s="1"/>
  <c r="I141" i="2"/>
  <c r="J141" i="2" s="1"/>
  <c r="I45" i="2"/>
  <c r="J45" i="2" s="1"/>
  <c r="I89" i="2"/>
  <c r="J89" i="2" s="1"/>
  <c r="F152" i="2"/>
  <c r="B32" i="3" s="1"/>
  <c r="I146" i="2"/>
  <c r="J146" i="2" s="1"/>
  <c r="I62" i="2"/>
  <c r="J62" i="2" s="1"/>
  <c r="I117" i="2"/>
  <c r="J117" i="2" s="1"/>
  <c r="I174" i="2"/>
  <c r="J174" i="2" s="1"/>
  <c r="I11" i="2"/>
  <c r="J11" i="2" s="1"/>
  <c r="I68" i="2"/>
  <c r="J68" i="2" s="1"/>
  <c r="I181" i="2"/>
  <c r="J181" i="2" s="1"/>
  <c r="C6" i="3"/>
  <c r="C30" i="3"/>
  <c r="I161" i="2"/>
  <c r="I116" i="2"/>
  <c r="I12" i="2"/>
  <c r="J12" i="2" s="1"/>
  <c r="H152" i="2"/>
  <c r="C32" i="3" s="1"/>
  <c r="H112" i="2"/>
  <c r="C31" i="3" s="1"/>
  <c r="F182" i="2"/>
  <c r="I157" i="2"/>
  <c r="J157" i="2" s="1"/>
  <c r="B12" i="3"/>
  <c r="B26" i="3"/>
  <c r="C26" i="3" s="1"/>
  <c r="F158" i="2"/>
  <c r="J112" i="2" l="1"/>
  <c r="I152" i="2"/>
  <c r="J116" i="2"/>
  <c r="J152" i="2" s="1"/>
  <c r="I182" i="2"/>
  <c r="J161" i="2"/>
  <c r="J182" i="2" s="1"/>
  <c r="I112" i="2"/>
  <c r="C10" i="3"/>
  <c r="C11" i="3" s="1"/>
  <c r="B33" i="3"/>
  <c r="I158" i="2"/>
  <c r="B30" i="3"/>
  <c r="C5" i="3"/>
  <c r="J158" i="2" l="1"/>
  <c r="C8" i="3"/>
  <c r="C7" i="3"/>
  <c r="C12" i="3" l="1"/>
  <c r="C14" i="3"/>
  <c r="C20" i="3" l="1"/>
  <c r="C19" i="3"/>
  <c r="C18" i="3"/>
  <c r="C13" i="3"/>
  <c r="C15" i="3" s="1"/>
  <c r="C22" i="3" l="1"/>
  <c r="C21" i="3"/>
  <c r="C24" i="3" l="1"/>
  <c r="B25" i="3"/>
  <c r="C25" i="3" s="1"/>
  <c r="C27" i="3" l="1"/>
</calcChain>
</file>

<file path=xl/sharedStrings.xml><?xml version="1.0" encoding="utf-8"?>
<sst xmlns="http://schemas.openxmlformats.org/spreadsheetml/2006/main" count="657" uniqueCount="388">
  <si>
    <t>Název</t>
  </si>
  <si>
    <t>Hodnota</t>
  </si>
  <si>
    <t>Nadpis rekapitulace</t>
  </si>
  <si>
    <t>Seznam prací a dodávek elektrotechnických zařízení</t>
  </si>
  <si>
    <t>Akce</t>
  </si>
  <si>
    <t>MENDELOVA UNIVERZITA V BRNĚ, BUDOVA C
LABORATOŘ P1091</t>
  </si>
  <si>
    <t>Projekt</t>
  </si>
  <si>
    <t xml:space="preserve">
ELEKTROINSTALACE</t>
  </si>
  <si>
    <t>Investor</t>
  </si>
  <si>
    <t>Mendelova univerzita v Brně, Zemědělská 1</t>
  </si>
  <si>
    <t>Z. č.</t>
  </si>
  <si>
    <t>16/19</t>
  </si>
  <si>
    <t>A. č.</t>
  </si>
  <si>
    <t>E371/16/19</t>
  </si>
  <si>
    <t>Smlouva</t>
  </si>
  <si>
    <t/>
  </si>
  <si>
    <t>Vypracoval</t>
  </si>
  <si>
    <t>Ing. Jiří Kozlovský, Projekce ELEKTRO, Purkyňova 95a, Brno</t>
  </si>
  <si>
    <t>Kontroloval</t>
  </si>
  <si>
    <t>ING. KOZLOVSKÝ</t>
  </si>
  <si>
    <t>Datum</t>
  </si>
  <si>
    <t>27.9.2019</t>
  </si>
  <si>
    <t>Zpracovatel</t>
  </si>
  <si>
    <t>CÚ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</si>
  <si>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</si>
  <si>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</si>
  <si>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</si>
  <si>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</si>
  <si>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</si>
  <si>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</si>
  <si>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</si>
  <si>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</si>
  <si>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</si>
  <si>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</si>
  <si>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Dokumentace skut.prov.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</si>
  <si>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</si>
  <si>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</si>
  <si>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</si>
  <si>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</si>
  <si>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</si>
  <si>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</si>
  <si>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</si>
  <si>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</si>
  <si>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</si>
  <si>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</si>
  <si>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</si>
  <si>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</si>
  <si>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</si>
  <si>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</si>
  <si>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</si>
  <si>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 1</t>
  </si>
  <si>
    <t>Procento PM % 2</t>
  </si>
  <si>
    <t>Procento PM % 3</t>
  </si>
  <si>
    <t>Pozice</t>
  </si>
  <si>
    <t>Mj</t>
  </si>
  <si>
    <t>Počet</t>
  </si>
  <si>
    <t>Materiál</t>
  </si>
  <si>
    <t>Materiál celkem</t>
  </si>
  <si>
    <t>Montáž</t>
  </si>
  <si>
    <t>Montáž celkem</t>
  </si>
  <si>
    <t>Cena celkem</t>
  </si>
  <si>
    <t>Při vyplňování výkazu výměr je nutné respektovat dále uvedené pokyny:</t>
  </si>
  <si>
    <t>1) Při zpracování nabídky je nutné využít všech částí (dílů) projektu pro provádění stavby, tj. technické zprávy vč. příloh a knihy výrobků, všechny výkresy, tabulky a specifikace materiálů.</t>
  </si>
  <si>
    <t>2) Součástí nabídkové ceny musí být veškeré náklady, aby cena byla konečná a zahrnovala celou dodávku a montáž</t>
  </si>
  <si>
    <t>3) Každá účastníkem zadávacího řízení vyplněná položka musí  cenově obsahovat veškeré technicky a logicky dovoditelné součásti dodávky a montáže (včetně údajů o podmínkách a úhradě licencí potřebných SW).</t>
  </si>
  <si>
    <t>4) Dodávky a montáže uvedené v nabídce musí být naceněny včetně veškerého souvisejícího doplňkového, podružného a montážního materiálu tak, aby celé zařízení bylo funkční a splňovalo všechny předpisy, které se na ně vztahují</t>
  </si>
  <si>
    <t xml:space="preserve">5) Jedná se o úpravy stávajících rozvodů, kdy některé prvky instalací zůstávají původní. V souladu se Standardy Mendelu jsou požadovány při rozšiřování instalací stejné typy přístrojů a svítidel, proto jsou u některých komponent uvedeny typy. Totéž platí u instalací, které navazují na stávající systémy. Týká se komponentů EKV, kdy Mendelu používá systém DUHA, a síťových prvků, Wi-Fi AP včetně příslušné licence. Standardy Mendelu jsou v projektu přiloženy v elektronické podobě.  </t>
  </si>
  <si>
    <t>Elektromontáže</t>
  </si>
  <si>
    <t>SILNOPROUD</t>
  </si>
  <si>
    <t>DEMONTÁŽ INSTALAČNÍCH PRVKŮ A KABELÁŽE, LIKVIDACE</t>
  </si>
  <si>
    <t>1</t>
  </si>
  <si>
    <t>Kabeláž, silno i slabo, úprava původních vývodů, ekol. likvidace</t>
  </si>
  <si>
    <t>hod</t>
  </si>
  <si>
    <t>2</t>
  </si>
  <si>
    <t>Přístroje stávajících silových zásuvek a ovladačů dle popisů</t>
  </si>
  <si>
    <t>DEMONTÁŽ A OPĚTOVNÁ MONTÁŽ</t>
  </si>
  <si>
    <t>3</t>
  </si>
  <si>
    <t>Přístroje stávajících silových zásuvek, svítidel</t>
  </si>
  <si>
    <t>OCEL. NOSNÉ KONSTR. PRO PŘÍSTR., ZÁVĚSY  A  EL. PRVKY</t>
  </si>
  <si>
    <t>4</t>
  </si>
  <si>
    <t>do 5kg</t>
  </si>
  <si>
    <t>ks</t>
  </si>
  <si>
    <t>KABELOVÉ KANÁLY, LIŠTY A CHRÁNIČKY (SILNO A SLABO)</t>
  </si>
  <si>
    <t>5</t>
  </si>
  <si>
    <t>Lišta vkládací, dvojitý zámek  18x13</t>
  </si>
  <si>
    <t>m</t>
  </si>
  <si>
    <t>6</t>
  </si>
  <si>
    <t>Lišta vkládací, dvojitý zámek 25x20</t>
  </si>
  <si>
    <t>7</t>
  </si>
  <si>
    <t>Lišta vkládací, dvojitý zámek 20x20</t>
  </si>
  <si>
    <t>8</t>
  </si>
  <si>
    <t>Lišta vkládací, dvojitý zámek 30x25</t>
  </si>
  <si>
    <t>9</t>
  </si>
  <si>
    <t>Lišta vkládací, dvojitý zámek 40x40</t>
  </si>
  <si>
    <t>10</t>
  </si>
  <si>
    <t>Chránička flexibilní D20/14,1, 320 N PVC, pevně</t>
  </si>
  <si>
    <t>11</t>
  </si>
  <si>
    <t>Chránička flexibilní D50/39,6, 750 N PVC, tmavě šedá, pevně</t>
  </si>
  <si>
    <t>12</t>
  </si>
  <si>
    <t>Trubka tuhá 320 N PVC D 20/17,4 pevně, světle šedá</t>
  </si>
  <si>
    <t>13</t>
  </si>
  <si>
    <t>Trubka tuhá 320 N PVC D 25/22,1 pevně, světle šedá</t>
  </si>
  <si>
    <t>14</t>
  </si>
  <si>
    <t>Trubka tuhá 320 N PVC D 32/28,6 pevně, světle šedá</t>
  </si>
  <si>
    <t>PK 90X55 D_HD KANÁL PARAPETNÍ DUTÝ</t>
  </si>
  <si>
    <t>16</t>
  </si>
  <si>
    <t>Kryt parapet. kanálu 90x55 koncový</t>
  </si>
  <si>
    <t>17</t>
  </si>
  <si>
    <t>Popisné štítky zásuvek</t>
  </si>
  <si>
    <t>INSTALAČNÍ KRABICE POD OMÍTKU</t>
  </si>
  <si>
    <t>18</t>
  </si>
  <si>
    <t>Krabice přístrojová D68 pod omítku</t>
  </si>
  <si>
    <t>19</t>
  </si>
  <si>
    <t>Krabice odbočná s víčkem D68</t>
  </si>
  <si>
    <t>20</t>
  </si>
  <si>
    <t>Krabice se svorkovnicí D 68</t>
  </si>
  <si>
    <t>Krabice odbočná s víčkem 125x125</t>
  </si>
  <si>
    <t>22</t>
  </si>
  <si>
    <t>Krabice se svorkovnicí a průchodkami 72x72, IP40</t>
  </si>
  <si>
    <t>OVLADAČE POD OMÍTKU KOMPLETNÍ (KLAPKA, RÁMEČEK)</t>
  </si>
  <si>
    <t>23</t>
  </si>
  <si>
    <t>Spínač jednopólový; řazení 1; bílá - vzorkování</t>
  </si>
  <si>
    <t>24</t>
  </si>
  <si>
    <t>Přepínač sériový; řazení 5; b. bílá - vzorkování</t>
  </si>
  <si>
    <t>25</t>
  </si>
  <si>
    <t>Přepínač křížový; řazení 6; b. bílá - vzorkování</t>
  </si>
  <si>
    <t>ZÁSUVKA NN POD OMÍTKU KOMPLETNÍ</t>
  </si>
  <si>
    <t>26</t>
  </si>
  <si>
    <t>dvojnásobná, s ochr.kolíkem; 2P+PE; b.bílá - vzorkování</t>
  </si>
  <si>
    <t>27</t>
  </si>
  <si>
    <t>dvojnásobná, s přep. ochr. 3. st. akustická sig. 2P+PE; b.bílá - vzorkování</t>
  </si>
  <si>
    <t>Vícenásobné zásuvky - univerzální, přímé osazení do el. kanálů</t>
  </si>
  <si>
    <t>28</t>
  </si>
  <si>
    <t>2 x 2P + T dutinky pootočené o 45°, 4 moduly</t>
  </si>
  <si>
    <t>29</t>
  </si>
  <si>
    <t>3 x 2P + T dutinky pootočené o 45°, 4 moduly</t>
  </si>
  <si>
    <t>30</t>
  </si>
  <si>
    <t>ZÁS. 2P+T s přep. ochr. 3. st. bílá s akustickou signalizací</t>
  </si>
  <si>
    <t>ZÁSUVKA NN, VARIANT+ IP 44 (PLAST) - PŘEINSTALOVÁNÍ</t>
  </si>
  <si>
    <t>31</t>
  </si>
  <si>
    <t>Nástěnná zásuvka IP 54, řazení 2P+PE demontáž a opětovná montáž</t>
  </si>
  <si>
    <t>EKVIPOT. SVORKOVNICE PE, DLE ZOZMÍSTĚNÍ PŘÍSTROJŮ</t>
  </si>
  <si>
    <t>32</t>
  </si>
  <si>
    <t>10 šroubů, s krytem</t>
  </si>
  <si>
    <t>33</t>
  </si>
  <si>
    <t>Svorky a oka pro pospojování</t>
  </si>
  <si>
    <t>ZEMNÍCÍ SVORKA</t>
  </si>
  <si>
    <t>34</t>
  </si>
  <si>
    <t>16 zemnicí svorka na potrubí</t>
  </si>
  <si>
    <t>35</t>
  </si>
  <si>
    <t>Nerez pás.16mm, pásek uzemňovací 0.5m (VZT)</t>
  </si>
  <si>
    <t>KABEL SILOVÝ,IZOLACE PVC</t>
  </si>
  <si>
    <t>36</t>
  </si>
  <si>
    <t>CYKY-J 3x1.5, pevně</t>
  </si>
  <si>
    <t>37</t>
  </si>
  <si>
    <t>CYKY-O 4x1.5, pevně</t>
  </si>
  <si>
    <t>38</t>
  </si>
  <si>
    <t>CYKY-J 3x2.5 , pevně</t>
  </si>
  <si>
    <t>39</t>
  </si>
  <si>
    <t>CYKY-J 5x1.5, pevně</t>
  </si>
  <si>
    <t>VODIČ JEDNOŽILOVÝ, IZOLACE PVC POSPOJ.</t>
  </si>
  <si>
    <t>40</t>
  </si>
  <si>
    <t>CYA 4 zž (H07V-K)</t>
  </si>
  <si>
    <t>41</t>
  </si>
  <si>
    <t>CYA 6 zž (H07V-K)</t>
  </si>
  <si>
    <t>UKONČENÍ KABELŮ DO</t>
  </si>
  <si>
    <t>42</t>
  </si>
  <si>
    <t>4x6  mm2</t>
  </si>
  <si>
    <t>43</t>
  </si>
  <si>
    <t>5x6  mm2</t>
  </si>
  <si>
    <t>UKONČENÍ VODIČŮ NA SVORKOVNICI, ZEMNICÍM ŠROUBU</t>
  </si>
  <si>
    <t>44</t>
  </si>
  <si>
    <t>Do  6 mm2</t>
  </si>
  <si>
    <t>SVÍTIDLA, DOPLNĚNÍ STEJNÝM TYPEM JAKO STÁVAJÍCÍ</t>
  </si>
  <si>
    <t>45</t>
  </si>
  <si>
    <t>BEGHELLI, LEADER 21-013/258/CY 2x58W, bílý ocelový reflektor</t>
  </si>
  <si>
    <t>46</t>
  </si>
  <si>
    <t>Zářivková trubice 58W, 840, T8</t>
  </si>
  <si>
    <t>Vysocesvítivý LED pásek 26W/m, 24V, šířka 12 mm, dělitelnost po 5,5 cm, denní bílá 4500 K, 2200 lm</t>
  </si>
  <si>
    <t>47</t>
  </si>
  <si>
    <t>Délka 148,5 cm, 40 W, ozn. L1 (P1091)</t>
  </si>
  <si>
    <t>48</t>
  </si>
  <si>
    <t>2x délka 231 cm, 61 W, ozn. La, Lb (P1025)</t>
  </si>
  <si>
    <t>49</t>
  </si>
  <si>
    <t>Nástěnný hliníkový U profil (lišta) pro LED pásky, s povrchovou eloxovanou úpravou, vnitřní rozměry min. š.14 x v. 6 mm, vnější min. š. 19mm, v. 8 mm</t>
  </si>
  <si>
    <t>50</t>
  </si>
  <si>
    <t>Difuzor k hliníkovému profilu, pro rozptyl světla a ochranu pásku, čirý</t>
  </si>
  <si>
    <t>51</t>
  </si>
  <si>
    <t>Záslepka (koncovka) pro hliníkový profil</t>
  </si>
  <si>
    <t>52</t>
  </si>
  <si>
    <t>Zdroj pro LED pásek, 60W, 24V, IP67, rozměry cca 163x43x32 mm (L1)</t>
  </si>
  <si>
    <t>53</t>
  </si>
  <si>
    <t>Zdroj LED pásek, 100W, 24V, IP67, rozměry cca 190x52x37 mm (Lc,Ld)</t>
  </si>
  <si>
    <t>54</t>
  </si>
  <si>
    <t>Složení a montáž zdrojů a svítidel z LED pásků - L1, Lc, Ld</t>
  </si>
  <si>
    <t>SVÍTIDLA LED, oddělený zdroj</t>
  </si>
  <si>
    <t>55</t>
  </si>
  <si>
    <t>A - LED panel profi 48W, 4320lm, IP41, 4000°K, 595x595x10, M600</t>
  </si>
  <si>
    <t>DOPLNĚNÍ STÁVAJÍCÍHO ROZVADĚČE R0.3, viz v.č. E8b</t>
  </si>
  <si>
    <t>56</t>
  </si>
  <si>
    <t>jistič 1f, 16/C/1, 10kA, zásuvky, drátování</t>
  </si>
  <si>
    <t>57</t>
  </si>
  <si>
    <t>jistič 1f, 16/C/1, 10kA, klima, drátování</t>
  </si>
  <si>
    <t>58</t>
  </si>
  <si>
    <t>jistič 1f, 10/C/1, 10kA, VZT, drátování</t>
  </si>
  <si>
    <t>ÚPRAVY V ROZVADĚČÍCH</t>
  </si>
  <si>
    <t>59</t>
  </si>
  <si>
    <t>Úpravy v rozvaděči, číslování, odpojení pův. okruhu</t>
  </si>
  <si>
    <t>60</t>
  </si>
  <si>
    <t>Popisné štítky kabelů, popisy, bužírky</t>
  </si>
  <si>
    <t>61</t>
  </si>
  <si>
    <t>Výstražné tabulky (samolep)</t>
  </si>
  <si>
    <t>UTĚSŇOVACÍ HMOTY, IZOLAČNÍ MATERIÁLY</t>
  </si>
  <si>
    <t>62</t>
  </si>
  <si>
    <t>Silikonový tmel, kartuš 330ml</t>
  </si>
  <si>
    <t>PROTIPOŽÁRNÍ MATERIÁL ODOLNOST EI45</t>
  </si>
  <si>
    <t>63</t>
  </si>
  <si>
    <t>Pěna cartouche 700 ml</t>
  </si>
  <si>
    <t>POMOCNÝ A KOTVÍCÍ MATERIÁL</t>
  </si>
  <si>
    <t>64</t>
  </si>
  <si>
    <t>Hmoždinka 10 vč. vrutu</t>
  </si>
  <si>
    <t>65</t>
  </si>
  <si>
    <t>Hmoždinka 8 vč. vrutu</t>
  </si>
  <si>
    <t>66</t>
  </si>
  <si>
    <t>Hmoždinka 6 vč. vrutu</t>
  </si>
  <si>
    <t>67</t>
  </si>
  <si>
    <t>25 STAHOVACÍ PÁSEK plast</t>
  </si>
  <si>
    <t>68</t>
  </si>
  <si>
    <t>35 STAHOVACÍ PÁSEK plast</t>
  </si>
  <si>
    <t>HODINOVE ZUCTOVACI SAZBY - SILNOPROUD</t>
  </si>
  <si>
    <t>69</t>
  </si>
  <si>
    <t>Kompletace zásuvkových bloků dle popisů v PD</t>
  </si>
  <si>
    <t>Příprava ke komplexni zkoušce</t>
  </si>
  <si>
    <t>70</t>
  </si>
  <si>
    <t>Napojeni na stavajici zarizení</t>
  </si>
  <si>
    <t>71</t>
  </si>
  <si>
    <t>Úprava stávajícího rozvaděče R0.3</t>
  </si>
  <si>
    <t>72</t>
  </si>
  <si>
    <t>Oživení a úprava stávajícího zařízení</t>
  </si>
  <si>
    <t>73</t>
  </si>
  <si>
    <t>Montáž mimo ceníkové položky při rekonstrukcích</t>
  </si>
  <si>
    <t>74</t>
  </si>
  <si>
    <t>Kordinační práce s ostatními profesemi a navazujícími pracemi</t>
  </si>
  <si>
    <t>PROVEDENI REVIZNICH ZKOUSEK - SILNOPROUD</t>
  </si>
  <si>
    <t>75</t>
  </si>
  <si>
    <t>Příprava před revizí</t>
  </si>
  <si>
    <t>76</t>
  </si>
  <si>
    <t>Revizni technik silnoproud</t>
  </si>
  <si>
    <t>SILNOPROUD - celkem</t>
  </si>
  <si>
    <t>SLABOPROUD</t>
  </si>
  <si>
    <t>DATOVÁ KABELÁŽ A OSTATNÍ</t>
  </si>
  <si>
    <t>77</t>
  </si>
  <si>
    <t>Kabel stíněný F/FTP 4p Cat 6A (stínění párů a všech párů), zatažení</t>
  </si>
  <si>
    <t>78</t>
  </si>
  <si>
    <t>Kabel stíněný FTP -  měření (pár), protokol</t>
  </si>
  <si>
    <t>79</t>
  </si>
  <si>
    <t>Patch kabel 1m Cat 6a</t>
  </si>
  <si>
    <t>80</t>
  </si>
  <si>
    <t>Ukončení párů kabelu F/FTP 4P na patch panelu racku</t>
  </si>
  <si>
    <t>INSTALACE LAN, ZAPOJENÍ</t>
  </si>
  <si>
    <t>81</t>
  </si>
  <si>
    <t>Vysvazkování kabeláže</t>
  </si>
  <si>
    <t>82</t>
  </si>
  <si>
    <t>Značení a popis</t>
  </si>
  <si>
    <t>83</t>
  </si>
  <si>
    <t>Kompletace LAN</t>
  </si>
  <si>
    <t>MODUL ZÁSUVKOVÝ NA KRABICI POD OMÍTKU</t>
  </si>
  <si>
    <t>84</t>
  </si>
  <si>
    <t>Modul pro dvojzásuvku, záclonky, s označovacími ikonkami, pro konektory Modular-Jack (keystone); b. bílá</t>
  </si>
  <si>
    <t>MODUL ZÁSUVKOVÝ, PROFIL 45</t>
  </si>
  <si>
    <t>85</t>
  </si>
  <si>
    <t>Modul zásuvkový 45x45 se záclonkou, s označovacími ikonkami, pro konektory Modular-Jack (keystone); d. Profil 45; b. bílá</t>
  </si>
  <si>
    <t>86</t>
  </si>
  <si>
    <t>Modul zásuvkový 22,5x45, se záclonkou, pro konektory Modular-Jack (keystone); d. Profil 45; b. bílá</t>
  </si>
  <si>
    <t>ZÁSLEPKA, PROFIL 45</t>
  </si>
  <si>
    <t>87</t>
  </si>
  <si>
    <t>Záslepka 22,5x45; d. Profil 45; b. bílá</t>
  </si>
  <si>
    <t>PŘÍSTROJ ZÁSUVKY DATOVÉ KEYSTONE</t>
  </si>
  <si>
    <t>88</t>
  </si>
  <si>
    <t>do nosných masek a třmenů, Modular Jack  RJ 45-8, Cat.6a</t>
  </si>
  <si>
    <t>PŘÍSTUPOVÝ BOD Wi-Fi AP DLE STANDARDŮ MENDELU</t>
  </si>
  <si>
    <t>89</t>
  </si>
  <si>
    <t>Aruba AP-305 Wireless Access Point, 802.11n/ac 2x2:2/3x3:3 MU-MIMO Dual Radio Integrated Antenna AP</t>
  </si>
  <si>
    <t>90</t>
  </si>
  <si>
    <t>WiFi AP Licence umožnující přidání AP ke stáv. kontroleru MENDELU</t>
  </si>
  <si>
    <t>KRABICE NÁSTĚNNÁ, VARIANT+ IP 44 (PLAST)</t>
  </si>
  <si>
    <t>91</t>
  </si>
  <si>
    <t>3903N-C03540 B Krabice nástěnná IP 20, pro přístroje 45x45, pro průběžnou montáž; d. Variant+; b. bílá</t>
  </si>
  <si>
    <t>ELEKTRONICKÁ KONTROLA VSTUPU - EKV</t>
  </si>
  <si>
    <t>92</t>
  </si>
  <si>
    <t>Rozbočovací skříň 400 x 300 x 120</t>
  </si>
  <si>
    <t>93</t>
  </si>
  <si>
    <t>Řídící jednotka KEY do systému Mendelu Duha</t>
  </si>
  <si>
    <t>94</t>
  </si>
  <si>
    <t>Čtečka proximity karet do systému Mendelu Duha do krabice pod o.</t>
  </si>
  <si>
    <t>95</t>
  </si>
  <si>
    <t>Elektrický zámek zadlabávací</t>
  </si>
  <si>
    <t>96</t>
  </si>
  <si>
    <t>Kabel FTP 4P cat 5e modrá barva pláště, zatažení</t>
  </si>
  <si>
    <t>ELEKTRONICKÝ ZABEZPEČOVACÍ SYSTÉM - PZTS</t>
  </si>
  <si>
    <t>97</t>
  </si>
  <si>
    <t>Detektor opticko kouřový do systému PZTS</t>
  </si>
  <si>
    <t>98</t>
  </si>
  <si>
    <t>Vyhledání a napojení na stávající zařízení</t>
  </si>
  <si>
    <t>99</t>
  </si>
  <si>
    <t>Rozšíření a programování ústředny PZTS</t>
  </si>
  <si>
    <t>BEZHALOGENOVÝ VF PÁROVÝ SDĚLOVACÍ KABEL</t>
  </si>
  <si>
    <t>100</t>
  </si>
  <si>
    <t xml:space="preserve"> 2x2x0.8  ohni odolný, –30 °C až +90 °C</t>
  </si>
  <si>
    <t>HOD. ZÚČTOVACÍ SAZBY HLAVA XI - SLABOPROUD</t>
  </si>
  <si>
    <t>101</t>
  </si>
  <si>
    <t>Kompl. zkouš., výchozí revize, zkušební provoz</t>
  </si>
  <si>
    <t>SLABOPROUD - celkem</t>
  </si>
  <si>
    <t>PROJEKTY SKUTEČNÉHO PROVEDENÍ</t>
  </si>
  <si>
    <t>3x paré v papírové podobě, 2x digitální - formát AutoCAD-dwg na CD</t>
  </si>
  <si>
    <t>cena je součástí vedlejších a ostatních nákladů (VRN)</t>
  </si>
  <si>
    <t>102</t>
  </si>
  <si>
    <t>Podružný materiál</t>
  </si>
  <si>
    <t>Elektromontáže - celkem</t>
  </si>
  <si>
    <t>Stavební práce pro elektromontáže</t>
  </si>
  <si>
    <t>ZEDNICKÁ VÝPOMOC PRO ELEKTROMONTÁŽNÍ PRÁCE</t>
  </si>
  <si>
    <t>103</t>
  </si>
  <si>
    <t>pro elektromontáže</t>
  </si>
  <si>
    <t>VYSEKANI OTVORU VE ZDIVU CIHELNEM DO JÁDRA</t>
  </si>
  <si>
    <t>104</t>
  </si>
  <si>
    <t>500x500x100 mm</t>
  </si>
  <si>
    <t>VYSEKANI RYH VE ZDIVU CIHELNEM</t>
  </si>
  <si>
    <t>105</t>
  </si>
  <si>
    <t>Drážka v cihelné stěně do 50x50</t>
  </si>
  <si>
    <t>106</t>
  </si>
  <si>
    <t>Montážní otvory do stropu/podlahy pro chráničky D32, následné zapravení</t>
  </si>
  <si>
    <t>VRTÁNÍ CIHELNÉ ZDI DO TL. 20 cm</t>
  </si>
  <si>
    <t>107</t>
  </si>
  <si>
    <t>do D25 s odsáváním prachu</t>
  </si>
  <si>
    <t>108</t>
  </si>
  <si>
    <t>do D40 s odsáváním prachu</t>
  </si>
  <si>
    <t>PRŮSTUP CIHELNOU ZDÍ DO TL. 20 cm</t>
  </si>
  <si>
    <t>109</t>
  </si>
  <si>
    <t>do D35 s odsáváním prachu</t>
  </si>
  <si>
    <t>110</t>
  </si>
  <si>
    <t>do 50x50 mm s odsáváním prachu</t>
  </si>
  <si>
    <t>PRŮSTUP DVEŘNÍ STĚNOU DO TL. 80 mm</t>
  </si>
  <si>
    <t>111</t>
  </si>
  <si>
    <t>do D60</t>
  </si>
  <si>
    <t>ZAPRAVENÍ DRÁŽEK, PRŮSTUPŮ</t>
  </si>
  <si>
    <t>112</t>
  </si>
  <si>
    <t>Malta fajnová</t>
  </si>
  <si>
    <t>kg</t>
  </si>
  <si>
    <t>113</t>
  </si>
  <si>
    <t>Zapravení drážek, úklid</t>
  </si>
  <si>
    <t>m2</t>
  </si>
  <si>
    <t>ČIŠTĚNÍ BUDOV ZAMETÁNÍM</t>
  </si>
  <si>
    <t>114</t>
  </si>
  <si>
    <t>Suchý a mokrý proces vč. oken, 120m2</t>
  </si>
  <si>
    <t>PŘESUN SUTI A VYBOURANÉHO MAT.</t>
  </si>
  <si>
    <t>115</t>
  </si>
  <si>
    <t>do kontejneru</t>
  </si>
  <si>
    <t>t</t>
  </si>
  <si>
    <t>Stavební práce pro elektromontáže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</si>
  <si>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</si>
  <si>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</si>
  <si>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</si>
  <si>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</si>
  <si>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</si>
  <si>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</si>
  <si>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</si>
  <si>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</si>
  <si>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</si>
  <si>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</si>
  <si>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PPV 0,00% z nátěrů a zemních prací</t>
  </si>
  <si>
    <t>Mezisoučet 2</t>
  </si>
  <si>
    <t>Rizika a pojištění 0,00% z mezisoučtu 2</t>
  </si>
  <si>
    <t>Opravy v záruce 0,00% z mezisoučtu 1</t>
  </si>
  <si>
    <t>Základní náklady celkem</t>
  </si>
  <si>
    <t>Vedlejší a ostatní náklady (VRN)</t>
  </si>
  <si>
    <t>Dokumentace skut.prov. 0,00% z mezisoučtu 2</t>
  </si>
  <si>
    <t>GZS 0,00% z pravé strany mezisoučtu 2</t>
  </si>
  <si>
    <t>Provozní vlivy 0,00% z pravé strany mezisoučtu 2</t>
  </si>
  <si>
    <t>Vedlejší a ostatní náklady (VRN) celkem</t>
  </si>
  <si>
    <t>Kompletační činnost</t>
  </si>
  <si>
    <t>Náklady celkem</t>
  </si>
  <si>
    <t>Základ a hodnota DPH 21%</t>
  </si>
  <si>
    <t>Základ a hodnota DPH 15%</t>
  </si>
  <si>
    <t>Náklady celkem s DPH</t>
  </si>
  <si>
    <t>Součty odstavců</t>
  </si>
  <si>
    <t xml:space="preserve">  SILNOPROUD</t>
  </si>
  <si>
    <t xml:space="preserve">  SLABOPROUD</t>
  </si>
  <si>
    <t>Investice (vše)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</si>
</sst>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i/>
      <sz val="9"/>
      <color rgb="FF00000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D4D0C8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Protection="1"/>
    <xf numFmtId="49" fontId="1" fillId="2" borderId="1" xfId="0" applyNumberFormat="1" applyFont="1" applyFill="1" applyBorder="1" applyAlignment="1" applyProtection="1">
      <alignment horizontal="left"/>
      <protection locked="0"/>
    </xf>
    <xf numFmtId="0" fontId="0" fillId="0" borderId="1" xfId="0" applyBorder="1" applyProtection="1">
      <protection locked="0"/>
    </xf>
    <xf numFmtId="0" fontId="0" fillId="0" borderId="0" xfId="0" applyProtection="1">
      <protection locked="0"/>
    </xf>
    <xf numFmtId="49" fontId="2" fillId="3" borderId="1" xfId="0" applyNumberFormat="1" applyFont="1" applyFill="1" applyBorder="1" applyAlignment="1" applyProtection="1">
      <alignment horizontal="left"/>
      <protection locked="0"/>
    </xf>
    <xf numFmtId="49" fontId="3" fillId="4" borderId="1" xfId="0" applyNumberFormat="1" applyFont="1" applyFill="1" applyBorder="1" applyAlignment="1" applyProtection="1">
      <alignment horizontal="left" wrapText="1"/>
      <protection locked="0"/>
    </xf>
    <xf numFmtId="49" fontId="3" fillId="4" borderId="1" xfId="0" applyNumberFormat="1" applyFont="1" applyFill="1" applyBorder="1" applyAlignment="1" applyProtection="1">
      <alignment horizontal="left"/>
      <protection locked="0"/>
    </xf>
    <xf numFmtId="49" fontId="1" fillId="5" borderId="1" xfId="0" applyNumberFormat="1" applyFont="1" applyFill="1" applyBorder="1" applyAlignment="1" applyProtection="1">
      <alignment horizontal="left"/>
      <protection locked="0"/>
    </xf>
    <xf numFmtId="49" fontId="4" fillId="6" borderId="1" xfId="0" applyNumberFormat="1" applyFont="1" applyFill="1" applyBorder="1" applyAlignment="1" applyProtection="1">
      <alignment horizontal="left"/>
      <protection locked="0"/>
    </xf>
    <xf numFmtId="49" fontId="1" fillId="2" borderId="1" xfId="0" applyNumberFormat="1" applyFont="1" applyFill="1" applyBorder="1" applyAlignment="1" applyProtection="1">
      <alignment horizontal="left" wrapText="1"/>
      <protection locked="0"/>
    </xf>
    <xf numFmtId="49" fontId="0" fillId="0" borderId="0" xfId="0" applyNumberFormat="1" applyProtection="1">
      <protection locked="0"/>
    </xf>
    <xf numFmtId="49" fontId="1" fillId="2" borderId="1" xfId="0" applyNumberFormat="1" applyFont="1" applyFill="1" applyBorder="1" applyAlignment="1" applyProtection="1">
      <alignment horizontal="left"/>
    </xf>
    <xf numFmtId="4" fontId="1" fillId="2" borderId="1" xfId="0" applyNumberFormat="1" applyFont="1" applyFill="1" applyBorder="1" applyAlignment="1" applyProtection="1">
      <alignment horizontal="left"/>
    </xf>
    <xf numFmtId="0" fontId="0" fillId="0" borderId="1" xfId="0" applyBorder="1" applyProtection="1"/>
    <xf numFmtId="49" fontId="5" fillId="7" borderId="1" xfId="0" applyNumberFormat="1" applyFont="1" applyFill="1" applyBorder="1" applyAlignment="1" applyProtection="1">
      <alignment horizontal="left"/>
    </xf>
    <xf numFmtId="4" fontId="5" fillId="7" borderId="1" xfId="0" applyNumberFormat="1" applyFont="1" applyFill="1" applyBorder="1" applyAlignment="1" applyProtection="1">
      <alignment horizontal="right"/>
    </xf>
    <xf numFmtId="49" fontId="2" fillId="3" borderId="1" xfId="0" applyNumberFormat="1" applyFont="1" applyFill="1" applyBorder="1" applyAlignment="1" applyProtection="1">
      <alignment horizontal="left"/>
    </xf>
    <xf numFmtId="4" fontId="2" fillId="3" borderId="1" xfId="0" applyNumberFormat="1" applyFont="1" applyFill="1" applyBorder="1" applyAlignment="1" applyProtection="1">
      <alignment horizontal="right"/>
    </xf>
    <xf numFmtId="49" fontId="3" fillId="4" borderId="1" xfId="0" applyNumberFormat="1" applyFont="1" applyFill="1" applyBorder="1" applyAlignment="1" applyProtection="1">
      <alignment horizontal="left"/>
    </xf>
    <xf numFmtId="4" fontId="3" fillId="4" borderId="1" xfId="0" applyNumberFormat="1" applyFont="1" applyFill="1" applyBorder="1" applyAlignment="1" applyProtection="1">
      <alignment horizontal="right"/>
    </xf>
    <xf numFmtId="49" fontId="1" fillId="5" borderId="1" xfId="0" applyNumberFormat="1" applyFont="1" applyFill="1" applyBorder="1" applyAlignment="1" applyProtection="1">
      <alignment horizontal="left"/>
    </xf>
    <xf numFmtId="4" fontId="1" fillId="5" borderId="1" xfId="0" applyNumberFormat="1" applyFont="1" applyFill="1" applyBorder="1" applyAlignment="1" applyProtection="1">
      <alignment horizontal="right"/>
    </xf>
    <xf numFmtId="49" fontId="6" fillId="7" borderId="1" xfId="0" applyNumberFormat="1" applyFont="1" applyFill="1" applyBorder="1" applyAlignment="1" applyProtection="1">
      <alignment horizontal="left"/>
    </xf>
    <xf numFmtId="4" fontId="6" fillId="7" borderId="1" xfId="0" applyNumberFormat="1" applyFont="1" applyFill="1" applyBorder="1" applyAlignment="1" applyProtection="1">
      <alignment horizontal="right"/>
    </xf>
    <xf numFmtId="49" fontId="0" fillId="0" borderId="0" xfId="0" applyNumberFormat="1" applyProtection="1"/>
    <xf numFmtId="4" fontId="0" fillId="0" borderId="0" xfId="0" applyNumberFormat="1" applyProtection="1"/>
    <xf numFmtId="4" fontId="1" fillId="2" borderId="1" xfId="0" applyNumberFormat="1" applyFont="1" applyFill="1" applyBorder="1" applyAlignment="1" applyProtection="1">
      <alignment horizontal="left"/>
      <protection locked="0"/>
    </xf>
    <xf numFmtId="4" fontId="5" fillId="7" borderId="1" xfId="0" applyNumberFormat="1" applyFont="1" applyFill="1" applyBorder="1" applyAlignment="1" applyProtection="1">
      <alignment horizontal="right"/>
      <protection locked="0"/>
    </xf>
    <xf numFmtId="4" fontId="2" fillId="3" borderId="1" xfId="0" applyNumberFormat="1" applyFont="1" applyFill="1" applyBorder="1" applyAlignment="1" applyProtection="1">
      <alignment horizontal="right"/>
      <protection locked="0"/>
    </xf>
    <xf numFmtId="4" fontId="3" fillId="4" borderId="1" xfId="0" applyNumberFormat="1" applyFont="1" applyFill="1" applyBorder="1" applyAlignment="1" applyProtection="1">
      <alignment horizontal="right"/>
      <protection locked="0"/>
    </xf>
    <xf numFmtId="4" fontId="1" fillId="5" borderId="1" xfId="0" applyNumberFormat="1" applyFont="1" applyFill="1" applyBorder="1" applyAlignment="1" applyProtection="1">
      <alignment horizontal="right"/>
      <protection locked="0"/>
    </xf>
    <xf numFmtId="4" fontId="6" fillId="7" borderId="1" xfId="0" applyNumberFormat="1" applyFont="1" applyFill="1" applyBorder="1" applyAlignment="1" applyProtection="1">
      <alignment horizontal="right"/>
      <protection locked="0"/>
    </xf>
    <xf numFmtId="4" fontId="0" fillId="0" borderId="0" xfId="0" applyNumberFormat="1" applyProtection="1">
      <protection locked="0"/>
    </xf>
    <xf numFmtId="49" fontId="4" fillId="6" borderId="1" xfId="0" applyNumberFormat="1" applyFont="1" applyFill="1" applyBorder="1" applyAlignment="1" applyProtection="1">
      <alignment horizontal="left"/>
    </xf>
    <xf numFmtId="4" fontId="4" fillId="6" borderId="1" xfId="0" applyNumberFormat="1" applyFont="1" applyFill="1" applyBorder="1" applyAlignment="1" applyProtection="1">
      <alignment horizontal="right"/>
    </xf>
    <xf numFmtId="49" fontId="3" fillId="4" borderId="1" xfId="0" applyNumberFormat="1" applyFont="1" applyFill="1" applyBorder="1" applyAlignment="1" applyProtection="1">
      <alignment horizontal="center"/>
    </xf>
    <xf numFmtId="49" fontId="5" fillId="7" borderId="1" xfId="0" applyNumberFormat="1" applyFont="1" applyFill="1" applyBorder="1" applyAlignment="1" applyProtection="1">
      <alignment horizontal="left" wrapText="1"/>
    </xf>
    <xf numFmtId="49" fontId="1" fillId="5" borderId="1" xfId="0" applyNumberFormat="1" applyFont="1" applyFill="1" applyBorder="1" applyAlignment="1" applyProtection="1">
      <alignment horizontal="left" wrapText="1"/>
    </xf>
    <xf numFmtId="4" fontId="1" fillId="2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2" fillId="3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1" fillId="8" borderId="1" xfId="0" applyNumberFormat="1" applyFont="1" applyFill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3"/>
  <sheetViews>
    <sheetView workbookViewId="0"/>
  </sheetViews>
  <sheetFormatPr defaultRowHeight="15" x14ac:dyDescent="0.25"/>
  <cols>
    <col min="1" max="1" width="39.28515625" style="25" bestFit="1" customWidth="1"/>
    <col min="2" max="2" width="9.85546875" style="26" bestFit="1" customWidth="1"/>
    <col min="3" max="3" width="11.28515625" style="26" bestFit="1" customWidth="1"/>
    <col min="4" max="5" width="9.140625" style="1"/>
    <col min="6" max="6" width="4.5703125" style="1" hidden="1" customWidth="1"/>
    <col min="7" max="16384" width="9.140625" style="1"/>
  </cols>
  <sheetData>
    <row r="1" spans="1:6" x14ac:dyDescent="0.25">
      <c r="A1" s="12" t="s">
        <v>0</v>
      </c>
      <c r="B1" s="13" t="s">
        <v>359</v>
      </c>
      <c r="C1" s="13" t="s">
        <v>360</v>
      </c>
      <c r="D1" s="14"/>
      <c r="F1" s="26">
        <f>SUM(Rozpočet!F10,Rozpočet!F13,Rozpočet!F15,Rozpočet!F17,Rozpočet!F31,Rozpočet!F37,Rozpočet!F41,Rozpočet!F44,Rozpočet!F48,Rozpočet!F50,Rozpočet!F53,Rozpočet!F56,Rozpočet!F61,Rozpočet!F64,Rozpočet!F67,Rozpočet!F69,Rozpočet!F72,Rozpočet!F81,Rozpočet!F83,Rozpočet!F87,Rozpočet!F91,Rozpočet!F93,Rozpočet!F95,Rozpočet!F101,Rozpočet!F109,Rozpočet!F113,Rozpočet!F115,Rozpočet!F120,Rozpočet!F124)+SUM(Rozpočet!F126,Rozpočet!F129,Rozpočet!F131,Rozpočet!F133,Rozpočet!F136,Rozpočet!F138,Rozpočet!F144,Rozpočet!F148)</f>
        <v>0</v>
      </c>
    </row>
    <row r="2" spans="1:6" x14ac:dyDescent="0.25">
      <c r="A2" s="19" t="s">
        <v>361</v>
      </c>
      <c r="B2" s="20"/>
      <c r="C2" s="20"/>
      <c r="D2" s="14"/>
      <c r="F2" s="26">
        <f>SUM(Rozpočet!H10,Rozpočet!H13,Rozpočet!H15,Rozpočet!H17,Rozpočet!H31,Rozpočet!H37,Rozpočet!H41,Rozpočet!H44,Rozpočet!H48,Rozpočet!H50,Rozpočet!H53,Rozpočet!H56,Rozpočet!H61,Rozpočet!H64,Rozpočet!H67,Rozpočet!H69,Rozpočet!H72,Rozpočet!H81,Rozpočet!H83,Rozpočet!H87,Rozpočet!H91,Rozpočet!H93,Rozpočet!H95,Rozpočet!H101,Rozpočet!H109,Rozpočet!H113,Rozpočet!H115,Rozpočet!H120,Rozpočet!H124)+SUM(Rozpočet!H126,Rozpočet!H129,Rozpočet!H131,Rozpočet!H133,Rozpočet!H136,Rozpočet!H138,Rozpočet!H144,Rozpočet!H148)</f>
        <v>0</v>
      </c>
    </row>
    <row r="3" spans="1:6" x14ac:dyDescent="0.25">
      <c r="A3" s="21" t="s">
        <v>362</v>
      </c>
      <c r="B3" s="22">
        <f>0</f>
        <v>0</v>
      </c>
      <c r="C3" s="22"/>
      <c r="D3" s="14"/>
    </row>
    <row r="4" spans="1:6" x14ac:dyDescent="0.25">
      <c r="A4" s="21" t="s">
        <v>363</v>
      </c>
      <c r="B4" s="22">
        <f>B3 * Parametry!B16 / 100</f>
        <v>0</v>
      </c>
      <c r="C4" s="22">
        <f>B3 * Parametry!B17 / 100</f>
        <v>0</v>
      </c>
      <c r="D4" s="14"/>
    </row>
    <row r="5" spans="1:6" x14ac:dyDescent="0.25">
      <c r="A5" s="21" t="s">
        <v>364</v>
      </c>
      <c r="B5" s="22"/>
      <c r="C5" s="22">
        <f>(Rozpočet!F158) + 0</f>
        <v>0</v>
      </c>
      <c r="D5" s="14"/>
    </row>
    <row r="6" spans="1:6" x14ac:dyDescent="0.25">
      <c r="A6" s="21" t="s">
        <v>365</v>
      </c>
      <c r="B6" s="22"/>
      <c r="C6" s="22">
        <f>0 + (Rozpočet!H158) + 0</f>
        <v>0</v>
      </c>
      <c r="D6" s="14"/>
    </row>
    <row r="7" spans="1:6" x14ac:dyDescent="0.25">
      <c r="A7" s="34" t="s">
        <v>366</v>
      </c>
      <c r="B7" s="35">
        <f>B3 + B4</f>
        <v>0</v>
      </c>
      <c r="C7" s="35">
        <f>C3 + C4 + C5 + C6</f>
        <v>0</v>
      </c>
      <c r="D7" s="14"/>
    </row>
    <row r="8" spans="1:6" x14ac:dyDescent="0.25">
      <c r="A8" s="21" t="s">
        <v>367</v>
      </c>
      <c r="B8" s="22"/>
      <c r="C8" s="22">
        <f>(C5 + C6) * Parametry!B18 / 100</f>
        <v>0</v>
      </c>
      <c r="D8" s="14"/>
    </row>
    <row r="9" spans="1:6" x14ac:dyDescent="0.25">
      <c r="A9" s="21" t="s">
        <v>368</v>
      </c>
      <c r="B9" s="22"/>
      <c r="C9" s="22">
        <f>0 + 0</f>
        <v>0</v>
      </c>
      <c r="D9" s="14"/>
    </row>
    <row r="10" spans="1:6" x14ac:dyDescent="0.25">
      <c r="A10" s="21" t="s">
        <v>319</v>
      </c>
      <c r="B10" s="22"/>
      <c r="C10" s="22">
        <f>(Rozpočet!F182) + (Rozpočet!H182)</f>
        <v>0</v>
      </c>
      <c r="D10" s="14"/>
    </row>
    <row r="11" spans="1:6" x14ac:dyDescent="0.25">
      <c r="A11" s="21" t="s">
        <v>369</v>
      </c>
      <c r="B11" s="22"/>
      <c r="C11" s="22">
        <f>(C9 + C10) * Parametry!B19 / 100</f>
        <v>0</v>
      </c>
      <c r="D11" s="14"/>
    </row>
    <row r="12" spans="1:6" x14ac:dyDescent="0.25">
      <c r="A12" s="34" t="s">
        <v>370</v>
      </c>
      <c r="B12" s="35">
        <f>B7</f>
        <v>0</v>
      </c>
      <c r="C12" s="35">
        <f>C7 + C8 + C9 + C10 + C11</f>
        <v>0</v>
      </c>
      <c r="D12" s="14"/>
    </row>
    <row r="13" spans="1:6" x14ac:dyDescent="0.25">
      <c r="A13" s="21" t="s">
        <v>371</v>
      </c>
      <c r="B13" s="22"/>
      <c r="C13" s="22">
        <f>(B12 + C12) * Parametry!B21 / 100</f>
        <v>0</v>
      </c>
      <c r="D13" s="14"/>
    </row>
    <row r="14" spans="1:6" x14ac:dyDescent="0.25">
      <c r="A14" s="21" t="s">
        <v>372</v>
      </c>
      <c r="B14" s="22"/>
      <c r="C14" s="22">
        <f>(B7 + C7) * Parametry!B22 / 100</f>
        <v>0</v>
      </c>
      <c r="D14" s="14"/>
    </row>
    <row r="15" spans="1:6" x14ac:dyDescent="0.25">
      <c r="A15" s="19" t="s">
        <v>373</v>
      </c>
      <c r="B15" s="20"/>
      <c r="C15" s="20">
        <f>B12 + C12 + C13 + C14</f>
        <v>0</v>
      </c>
      <c r="D15" s="14"/>
    </row>
    <row r="16" spans="1:6" x14ac:dyDescent="0.25">
      <c r="A16" s="21" t="s">
        <v>15</v>
      </c>
      <c r="B16" s="22"/>
      <c r="C16" s="22"/>
      <c r="D16" s="14"/>
    </row>
    <row r="17" spans="1:4" x14ac:dyDescent="0.25">
      <c r="A17" s="19" t="s">
        <v>374</v>
      </c>
      <c r="B17" s="20"/>
      <c r="C17" s="20"/>
      <c r="D17" s="14"/>
    </row>
    <row r="18" spans="1:4" x14ac:dyDescent="0.25">
      <c r="A18" s="21" t="s">
        <v>375</v>
      </c>
      <c r="B18" s="22"/>
      <c r="C18" s="22">
        <f>(B12 + C12) * Parametry!B20 / 100</f>
        <v>0</v>
      </c>
      <c r="D18" s="14"/>
    </row>
    <row r="19" spans="1:4" x14ac:dyDescent="0.25">
      <c r="A19" s="21" t="s">
        <v>376</v>
      </c>
      <c r="B19" s="22"/>
      <c r="C19" s="22">
        <f>C12 * Parametry!B23 / 100</f>
        <v>0</v>
      </c>
      <c r="D19" s="14"/>
    </row>
    <row r="20" spans="1:4" x14ac:dyDescent="0.25">
      <c r="A20" s="21" t="s">
        <v>377</v>
      </c>
      <c r="B20" s="22"/>
      <c r="C20" s="22">
        <f>C12 * Parametry!B24 / 100</f>
        <v>0</v>
      </c>
      <c r="D20" s="14"/>
    </row>
    <row r="21" spans="1:4" x14ac:dyDescent="0.25">
      <c r="A21" s="19" t="s">
        <v>378</v>
      </c>
      <c r="B21" s="20"/>
      <c r="C21" s="20">
        <f>C19 + C20 + C18</f>
        <v>0</v>
      </c>
      <c r="D21" s="14"/>
    </row>
    <row r="22" spans="1:4" x14ac:dyDescent="0.25">
      <c r="A22" s="21" t="s">
        <v>379</v>
      </c>
      <c r="B22" s="22"/>
      <c r="C22" s="22">
        <f>Parametry!B25 * Parametry!B28 * (C15 * Parametry!B27)^Parametry!B26</f>
        <v>0</v>
      </c>
      <c r="D22" s="14"/>
    </row>
    <row r="23" spans="1:4" x14ac:dyDescent="0.25">
      <c r="A23" s="21" t="s">
        <v>15</v>
      </c>
      <c r="B23" s="22"/>
      <c r="C23" s="22"/>
      <c r="D23" s="14"/>
    </row>
    <row r="24" spans="1:4" x14ac:dyDescent="0.25">
      <c r="A24" s="17" t="s">
        <v>380</v>
      </c>
      <c r="B24" s="18"/>
      <c r="C24" s="18">
        <f>C15 + C21 + C22</f>
        <v>0</v>
      </c>
      <c r="D24" s="14"/>
    </row>
    <row r="25" spans="1:4" x14ac:dyDescent="0.25">
      <c r="A25" s="21" t="s">
        <v>381</v>
      </c>
      <c r="B25" s="22">
        <f>(SUM(Rozpočet!F10:F111,Rozpočet!F113,Rozpočet!F115:F151,Rozpočet!F153:F157)+SUM(Rozpočet!F160:F181)) + (SUM(Rozpočet!H10:H111,Rozpočet!H113,Rozpočet!H115:H151,Rozpočet!H153:H156)+SUM(Rozpočet!H160:H181)) + B4 + C4 + C8 + C11 + C13 + C14 + C21 + C22</f>
        <v>0</v>
      </c>
      <c r="C25" s="22">
        <f>B25 * Parametry!B31 / 100</f>
        <v>0</v>
      </c>
      <c r="D25" s="14"/>
    </row>
    <row r="26" spans="1:4" x14ac:dyDescent="0.25">
      <c r="A26" s="21" t="s">
        <v>382</v>
      </c>
      <c r="B26" s="22">
        <f>(F1+SUM(Rozpočet!F150,Rozpočet!F153:F156)+SUM(Rozpočet!F160,Rozpočet!F162,Rozpočet!F164,Rozpočet!F167,Rozpočet!F170,Rozpočet!F173,Rozpočet!F175,Rozpočet!F178,Rozpočet!F180)) + (F2+SUM(Rozpočet!H150,Rozpočet!H153:H156)+SUM(Rozpočet!H160,Rozpočet!H162,Rozpočet!H164,Rozpočet!H167,Rozpočet!H170,Rozpočet!H173,Rozpočet!H175,Rozpočet!H178,Rozpočet!H180))</f>
        <v>0</v>
      </c>
      <c r="C26" s="22">
        <f>B26 * Parametry!B32 / 100</f>
        <v>0</v>
      </c>
      <c r="D26" s="14"/>
    </row>
    <row r="27" spans="1:4" x14ac:dyDescent="0.25">
      <c r="A27" s="17" t="s">
        <v>383</v>
      </c>
      <c r="B27" s="18"/>
      <c r="C27" s="18">
        <f>C24 + C25 + C26</f>
        <v>0</v>
      </c>
      <c r="D27" s="14"/>
    </row>
    <row r="28" spans="1:4" x14ac:dyDescent="0.25">
      <c r="A28" s="21" t="s">
        <v>15</v>
      </c>
      <c r="B28" s="22"/>
      <c r="C28" s="22"/>
      <c r="D28" s="14"/>
    </row>
    <row r="29" spans="1:4" x14ac:dyDescent="0.25">
      <c r="A29" s="19" t="s">
        <v>384</v>
      </c>
      <c r="B29" s="36" t="s">
        <v>56</v>
      </c>
      <c r="C29" s="36" t="s">
        <v>58</v>
      </c>
      <c r="D29" s="14"/>
    </row>
    <row r="30" spans="1:4" x14ac:dyDescent="0.25">
      <c r="A30" s="21" t="s">
        <v>67</v>
      </c>
      <c r="B30" s="22">
        <f>(Rozpočet!F158)</f>
        <v>0</v>
      </c>
      <c r="C30" s="22">
        <f>(Rozpočet!H158)</f>
        <v>0</v>
      </c>
      <c r="D30" s="14"/>
    </row>
    <row r="31" spans="1:4" x14ac:dyDescent="0.25">
      <c r="A31" s="21" t="s">
        <v>385</v>
      </c>
      <c r="B31" s="22">
        <f>(Rozpočet!F112)</f>
        <v>0</v>
      </c>
      <c r="C31" s="22">
        <f>(Rozpočet!H112)</f>
        <v>0</v>
      </c>
      <c r="D31" s="14"/>
    </row>
    <row r="32" spans="1:4" x14ac:dyDescent="0.25">
      <c r="A32" s="21" t="s">
        <v>386</v>
      </c>
      <c r="B32" s="22">
        <f>(Rozpočet!F152)</f>
        <v>0</v>
      </c>
      <c r="C32" s="22">
        <f>(Rozpočet!H152)</f>
        <v>0</v>
      </c>
      <c r="D32" s="14"/>
    </row>
    <row r="33" spans="1:4" x14ac:dyDescent="0.25">
      <c r="A33" s="21" t="s">
        <v>319</v>
      </c>
      <c r="B33" s="22">
        <f>(Rozpočet!F182)</f>
        <v>0</v>
      </c>
      <c r="C33" s="22">
        <f>(Rozpočet!H182)</f>
        <v>0</v>
      </c>
      <c r="D33" s="14"/>
    </row>
  </sheetData>
  <sheetProtection password="BAAB" sheet="1" objects="1" scenarios="1" formatColumns="0" formatRows="0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182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6.140625" style="25" bestFit="1" customWidth="1"/>
    <col min="2" max="2" width="61.140625" style="25" customWidth="1"/>
    <col min="3" max="3" width="4" style="25" bestFit="1" customWidth="1"/>
    <col min="4" max="4" width="6.42578125" style="26" bestFit="1" customWidth="1"/>
    <col min="5" max="5" width="8.85546875" style="33" bestFit="1" customWidth="1"/>
    <col min="6" max="6" width="13.42578125" style="26" bestFit="1" customWidth="1"/>
    <col min="7" max="7" width="7.85546875" style="33" bestFit="1" customWidth="1"/>
    <col min="8" max="8" width="12.5703125" style="26" bestFit="1" customWidth="1"/>
    <col min="9" max="9" width="11.42578125" style="26" bestFit="1" customWidth="1"/>
    <col min="10" max="10" width="11.42578125" style="26" customWidth="1"/>
    <col min="11" max="12" width="9.140625" style="1"/>
    <col min="13" max="13" width="9" style="1" hidden="1" customWidth="1"/>
    <col min="14" max="16384" width="9.140625" style="1"/>
  </cols>
  <sheetData>
    <row r="1" spans="1:13" x14ac:dyDescent="0.25">
      <c r="A1" s="12" t="s">
        <v>53</v>
      </c>
      <c r="B1" s="12" t="s">
        <v>0</v>
      </c>
      <c r="C1" s="12" t="s">
        <v>54</v>
      </c>
      <c r="D1" s="13" t="s">
        <v>55</v>
      </c>
      <c r="E1" s="27" t="s">
        <v>56</v>
      </c>
      <c r="F1" s="13" t="s">
        <v>57</v>
      </c>
      <c r="G1" s="27" t="s">
        <v>58</v>
      </c>
      <c r="H1" s="13" t="s">
        <v>59</v>
      </c>
      <c r="I1" s="13" t="s">
        <v>60</v>
      </c>
      <c r="J1" s="39" t="s">
        <v>387</v>
      </c>
      <c r="K1" s="14"/>
      <c r="L1" s="14"/>
      <c r="M1" s="1">
        <f>Parametry!B33/100*F11+Parametry!B33/100*F12+Parametry!B33/100*F14+Parametry!B34/100*F16+Parametry!B33/100*F18+Parametry!B33/100*F19+Parametry!B33/100*F20+Parametry!B33/100*F21+Parametry!B33/100*F22+Parametry!B34/100*F23+Parametry!B34/100*F24+Parametry!B33/100*F25+Parametry!B33/100*F26+Parametry!B33/100*F27+Parametry!B34/100*F28+Parametry!B33/100*F29+Parametry!B33/100*F30+Parametry!B33/100*F32+Parametry!B33/100*F33+Parametry!B33/100*F34+Parametry!B33/100*F35+Parametry!B34/100*F36+Parametry!B34/100*F38</f>
        <v>0</v>
      </c>
    </row>
    <row r="2" spans="1:13" x14ac:dyDescent="0.25">
      <c r="A2" s="15" t="s">
        <v>15</v>
      </c>
      <c r="B2" s="15" t="s">
        <v>61</v>
      </c>
      <c r="C2" s="15" t="s">
        <v>15</v>
      </c>
      <c r="D2" s="16"/>
      <c r="E2" s="28"/>
      <c r="F2" s="16"/>
      <c r="G2" s="28"/>
      <c r="H2" s="16"/>
      <c r="I2" s="16"/>
      <c r="J2" s="40"/>
      <c r="K2" s="14"/>
      <c r="L2" s="14"/>
      <c r="M2" s="1">
        <f>M1+Parametry!B34/100*F39+Parametry!B34/100*F40+Parametry!B34/100*F42+Parametry!B34/100*F43+Parametry!B34/100*F45+Parametry!B34/100*F46+Parametry!B34/100*F47+Parametry!B34/100*F49+Parametry!B33/100*F51+Parametry!B33/100*F52+Parametry!B33/100*F54+Parametry!B33/100*F55+Parametry!B33/100*F57+Parametry!B33/100*F58+Parametry!B33/100*F59+Parametry!B33/100*F60+Parametry!B33/100*F62+Parametry!B33/100*F63+Parametry!B33/100*F65+Parametry!B33/100*F66+Parametry!B33/100*F68+Parametry!B34/100*F70+Parametry!B34/100*F71</f>
        <v>0</v>
      </c>
    </row>
    <row r="3" spans="1:13" ht="39" x14ac:dyDescent="0.25">
      <c r="A3" s="15" t="s">
        <v>15</v>
      </c>
      <c r="B3" s="37" t="s">
        <v>62</v>
      </c>
      <c r="C3" s="15" t="s">
        <v>15</v>
      </c>
      <c r="D3" s="16"/>
      <c r="E3" s="28"/>
      <c r="F3" s="16"/>
      <c r="G3" s="28"/>
      <c r="H3" s="16"/>
      <c r="I3" s="16"/>
      <c r="J3" s="40"/>
      <c r="K3" s="14"/>
      <c r="L3" s="14"/>
      <c r="M3" s="1">
        <f>M2+Parametry!B33/100*F73+Parametry!B33/100*F74+Parametry!B33/100*F75+Parametry!B33/100*F76+Parametry!B33/100*F77+Parametry!B33/100*F78+Parametry!B33/100*F79+Parametry!B33/100*F80+Parametry!B33/100*F82+Parametry!B33/100*F84+Parametry!B33/100*F85+Parametry!B33/100*F86+Parametry!B33/100*F88+Parametry!B33/100*F89+Parametry!B33/100*F90+Parametry!B33/100*F92+Parametry!B33/100*F94+Parametry!B34/100*F96+Parametry!B34/100*F97+Parametry!B34/100*F98+Parametry!B33/100*F99+Parametry!B33/100*F100+Parametry!B33/100*F102</f>
        <v>0</v>
      </c>
    </row>
    <row r="4" spans="1:13" ht="26.25" x14ac:dyDescent="0.25">
      <c r="A4" s="15" t="s">
        <v>15</v>
      </c>
      <c r="B4" s="37" t="s">
        <v>63</v>
      </c>
      <c r="C4" s="15" t="s">
        <v>15</v>
      </c>
      <c r="D4" s="16"/>
      <c r="E4" s="28"/>
      <c r="F4" s="16"/>
      <c r="G4" s="28"/>
      <c r="H4" s="16"/>
      <c r="I4" s="16"/>
      <c r="J4" s="40"/>
      <c r="K4" s="14"/>
      <c r="L4" s="14"/>
      <c r="M4" s="1">
        <f>M3+Parametry!B33/100*F103+Parametry!B33/100*F104+Parametry!B33/100*F105+Parametry!B33/100*F106+Parametry!B33/100*F107+Parametry!B33/100*F108+Parametry!B33/100*F110+Parametry!B33/100*F111+Parametry!B33/100*F116+Parametry!B33/100*F117+Parametry!B33/100*F118+Parametry!B33/100*F119+Parametry!B35/100*F121+Parametry!B35/100*F122+Parametry!B35/100*F123+Parametry!B34/100*F125+Parametry!B34/100*F127+Parametry!B34/100*F128+Parametry!B34/100*F130+Parametry!B33/100*F132+Parametry!B33/100*F134+Parametry!B33/100*F135</f>
        <v>0</v>
      </c>
    </row>
    <row r="5" spans="1:13" ht="51.75" x14ac:dyDescent="0.25">
      <c r="A5" s="15" t="s">
        <v>15</v>
      </c>
      <c r="B5" s="37" t="s">
        <v>64</v>
      </c>
      <c r="C5" s="15" t="s">
        <v>15</v>
      </c>
      <c r="D5" s="16"/>
      <c r="E5" s="28"/>
      <c r="F5" s="16"/>
      <c r="G5" s="28"/>
      <c r="H5" s="16"/>
      <c r="I5" s="16"/>
      <c r="J5" s="40"/>
      <c r="K5" s="14"/>
      <c r="L5" s="14"/>
    </row>
    <row r="6" spans="1:13" ht="51.75" x14ac:dyDescent="0.25">
      <c r="A6" s="15" t="s">
        <v>15</v>
      </c>
      <c r="B6" s="37" t="s">
        <v>65</v>
      </c>
      <c r="C6" s="15" t="s">
        <v>15</v>
      </c>
      <c r="D6" s="16"/>
      <c r="E6" s="28"/>
      <c r="F6" s="16"/>
      <c r="G6" s="28"/>
      <c r="H6" s="16"/>
      <c r="I6" s="16"/>
      <c r="J6" s="40"/>
      <c r="K6" s="14"/>
      <c r="L6" s="14"/>
    </row>
    <row r="7" spans="1:13" ht="102.75" x14ac:dyDescent="0.25">
      <c r="A7" s="15" t="s">
        <v>15</v>
      </c>
      <c r="B7" s="37" t="s">
        <v>66</v>
      </c>
      <c r="C7" s="15" t="s">
        <v>15</v>
      </c>
      <c r="D7" s="16"/>
      <c r="E7" s="28"/>
      <c r="F7" s="16"/>
      <c r="G7" s="28"/>
      <c r="H7" s="16"/>
      <c r="I7" s="16"/>
      <c r="J7" s="40"/>
      <c r="K7" s="14"/>
      <c r="L7" s="14"/>
    </row>
    <row r="8" spans="1:13" x14ac:dyDescent="0.25">
      <c r="A8" s="17" t="s">
        <v>15</v>
      </c>
      <c r="B8" s="17" t="s">
        <v>67</v>
      </c>
      <c r="C8" s="17" t="s">
        <v>15</v>
      </c>
      <c r="D8" s="18"/>
      <c r="E8" s="29"/>
      <c r="F8" s="18"/>
      <c r="G8" s="29"/>
      <c r="H8" s="18"/>
      <c r="I8" s="18"/>
      <c r="J8" s="41"/>
      <c r="K8" s="14"/>
      <c r="L8" s="14"/>
    </row>
    <row r="9" spans="1:13" x14ac:dyDescent="0.25">
      <c r="A9" s="19" t="s">
        <v>15</v>
      </c>
      <c r="B9" s="19" t="s">
        <v>68</v>
      </c>
      <c r="C9" s="19" t="s">
        <v>15</v>
      </c>
      <c r="D9" s="20"/>
      <c r="E9" s="30"/>
      <c r="F9" s="20"/>
      <c r="G9" s="30"/>
      <c r="H9" s="20"/>
      <c r="I9" s="20"/>
      <c r="J9" s="42"/>
      <c r="K9" s="14"/>
      <c r="L9" s="14"/>
    </row>
    <row r="10" spans="1:13" x14ac:dyDescent="0.25">
      <c r="A10" s="15" t="s">
        <v>15</v>
      </c>
      <c r="B10" s="15" t="s">
        <v>69</v>
      </c>
      <c r="C10" s="15" t="s">
        <v>15</v>
      </c>
      <c r="D10" s="16"/>
      <c r="E10" s="28"/>
      <c r="F10" s="16"/>
      <c r="G10" s="28"/>
      <c r="H10" s="16"/>
      <c r="I10" s="16"/>
      <c r="J10" s="40"/>
      <c r="K10" s="14"/>
      <c r="L10" s="14"/>
    </row>
    <row r="11" spans="1:13" x14ac:dyDescent="0.25">
      <c r="A11" s="21" t="s">
        <v>70</v>
      </c>
      <c r="B11" s="21" t="s">
        <v>71</v>
      </c>
      <c r="C11" s="21" t="s">
        <v>72</v>
      </c>
      <c r="D11" s="22">
        <v>16</v>
      </c>
      <c r="E11" s="31"/>
      <c r="F11" s="22">
        <f>D11*E11</f>
        <v>0</v>
      </c>
      <c r="G11" s="31"/>
      <c r="H11" s="22">
        <f>D11*G11</f>
        <v>0</v>
      </c>
      <c r="I11" s="22">
        <f>F11+H11</f>
        <v>0</v>
      </c>
      <c r="J11" s="43">
        <f>I11</f>
        <v>0</v>
      </c>
      <c r="K11" s="14"/>
      <c r="L11" s="14"/>
    </row>
    <row r="12" spans="1:13" x14ac:dyDescent="0.25">
      <c r="A12" s="21" t="s">
        <v>73</v>
      </c>
      <c r="B12" s="21" t="s">
        <v>74</v>
      </c>
      <c r="C12" s="21" t="s">
        <v>72</v>
      </c>
      <c r="D12" s="22">
        <v>17</v>
      </c>
      <c r="E12" s="31"/>
      <c r="F12" s="22">
        <f>D12*E12</f>
        <v>0</v>
      </c>
      <c r="G12" s="31"/>
      <c r="H12" s="22">
        <f>D12*G12</f>
        <v>0</v>
      </c>
      <c r="I12" s="22">
        <f>F12+H12</f>
        <v>0</v>
      </c>
      <c r="J12" s="43">
        <f>I12</f>
        <v>0</v>
      </c>
      <c r="K12" s="14"/>
      <c r="L12" s="14"/>
    </row>
    <row r="13" spans="1:13" x14ac:dyDescent="0.25">
      <c r="A13" s="15" t="s">
        <v>15</v>
      </c>
      <c r="B13" s="15" t="s">
        <v>75</v>
      </c>
      <c r="C13" s="15" t="s">
        <v>15</v>
      </c>
      <c r="D13" s="16"/>
      <c r="E13" s="28"/>
      <c r="F13" s="16"/>
      <c r="G13" s="28"/>
      <c r="H13" s="16"/>
      <c r="I13" s="16"/>
      <c r="J13" s="40"/>
      <c r="K13" s="14"/>
      <c r="L13" s="14"/>
    </row>
    <row r="14" spans="1:13" x14ac:dyDescent="0.25">
      <c r="A14" s="21" t="s">
        <v>76</v>
      </c>
      <c r="B14" s="21" t="s">
        <v>77</v>
      </c>
      <c r="C14" s="21" t="s">
        <v>72</v>
      </c>
      <c r="D14" s="22">
        <v>12</v>
      </c>
      <c r="E14" s="31"/>
      <c r="F14" s="22">
        <f>D14*E14</f>
        <v>0</v>
      </c>
      <c r="G14" s="31"/>
      <c r="H14" s="22">
        <f>D14*G14</f>
        <v>0</v>
      </c>
      <c r="I14" s="22">
        <f>F14+H14</f>
        <v>0</v>
      </c>
      <c r="J14" s="43">
        <f>I14</f>
        <v>0</v>
      </c>
      <c r="K14" s="14"/>
      <c r="L14" s="14"/>
    </row>
    <row r="15" spans="1:13" x14ac:dyDescent="0.25">
      <c r="A15" s="15" t="s">
        <v>15</v>
      </c>
      <c r="B15" s="15" t="s">
        <v>78</v>
      </c>
      <c r="C15" s="15" t="s">
        <v>15</v>
      </c>
      <c r="D15" s="16"/>
      <c r="E15" s="28"/>
      <c r="F15" s="16"/>
      <c r="G15" s="28"/>
      <c r="H15" s="16"/>
      <c r="I15" s="16"/>
      <c r="J15" s="40"/>
      <c r="K15" s="14"/>
      <c r="L15" s="14"/>
    </row>
    <row r="16" spans="1:13" x14ac:dyDescent="0.25">
      <c r="A16" s="21" t="s">
        <v>79</v>
      </c>
      <c r="B16" s="21" t="s">
        <v>80</v>
      </c>
      <c r="C16" s="21" t="s">
        <v>81</v>
      </c>
      <c r="D16" s="22">
        <v>16</v>
      </c>
      <c r="E16" s="31"/>
      <c r="F16" s="22">
        <f>D16*E16</f>
        <v>0</v>
      </c>
      <c r="G16" s="31"/>
      <c r="H16" s="22">
        <f>D16*G16</f>
        <v>0</v>
      </c>
      <c r="I16" s="22">
        <f>F16+H16</f>
        <v>0</v>
      </c>
      <c r="J16" s="43">
        <f>I16</f>
        <v>0</v>
      </c>
      <c r="K16" s="14"/>
      <c r="L16" s="14"/>
    </row>
    <row r="17" spans="1:12" x14ac:dyDescent="0.25">
      <c r="A17" s="15" t="s">
        <v>15</v>
      </c>
      <c r="B17" s="15" t="s">
        <v>82</v>
      </c>
      <c r="C17" s="15" t="s">
        <v>15</v>
      </c>
      <c r="D17" s="16"/>
      <c r="E17" s="28"/>
      <c r="F17" s="16"/>
      <c r="G17" s="28"/>
      <c r="H17" s="16"/>
      <c r="I17" s="16"/>
      <c r="J17" s="40"/>
      <c r="K17" s="14"/>
      <c r="L17" s="14"/>
    </row>
    <row r="18" spans="1:12" x14ac:dyDescent="0.25">
      <c r="A18" s="21" t="s">
        <v>83</v>
      </c>
      <c r="B18" s="21" t="s">
        <v>84</v>
      </c>
      <c r="C18" s="21" t="s">
        <v>85</v>
      </c>
      <c r="D18" s="22">
        <v>30</v>
      </c>
      <c r="E18" s="31"/>
      <c r="F18" s="22">
        <f t="shared" ref="F18:F30" si="0">D18*E18</f>
        <v>0</v>
      </c>
      <c r="G18" s="31"/>
      <c r="H18" s="22">
        <f t="shared" ref="H18:H30" si="1">D18*G18</f>
        <v>0</v>
      </c>
      <c r="I18" s="22">
        <f t="shared" ref="I18:I30" si="2">F18+H18</f>
        <v>0</v>
      </c>
      <c r="J18" s="43">
        <f>I18</f>
        <v>0</v>
      </c>
      <c r="K18" s="14"/>
      <c r="L18" s="14"/>
    </row>
    <row r="19" spans="1:12" x14ac:dyDescent="0.25">
      <c r="A19" s="21" t="s">
        <v>86</v>
      </c>
      <c r="B19" s="21" t="s">
        <v>87</v>
      </c>
      <c r="C19" s="21" t="s">
        <v>85</v>
      </c>
      <c r="D19" s="22">
        <v>20</v>
      </c>
      <c r="E19" s="31"/>
      <c r="F19" s="22">
        <f t="shared" si="0"/>
        <v>0</v>
      </c>
      <c r="G19" s="31"/>
      <c r="H19" s="22">
        <f t="shared" si="1"/>
        <v>0</v>
      </c>
      <c r="I19" s="22">
        <f t="shared" si="2"/>
        <v>0</v>
      </c>
      <c r="J19" s="43">
        <f t="shared" ref="J19:J30" si="3">I19</f>
        <v>0</v>
      </c>
      <c r="K19" s="14"/>
      <c r="L19" s="14"/>
    </row>
    <row r="20" spans="1:12" x14ac:dyDescent="0.25">
      <c r="A20" s="21" t="s">
        <v>88</v>
      </c>
      <c r="B20" s="21" t="s">
        <v>89</v>
      </c>
      <c r="C20" s="21" t="s">
        <v>85</v>
      </c>
      <c r="D20" s="22">
        <v>48</v>
      </c>
      <c r="E20" s="31"/>
      <c r="F20" s="22">
        <f t="shared" si="0"/>
        <v>0</v>
      </c>
      <c r="G20" s="31"/>
      <c r="H20" s="22">
        <f t="shared" si="1"/>
        <v>0</v>
      </c>
      <c r="I20" s="22">
        <f t="shared" si="2"/>
        <v>0</v>
      </c>
      <c r="J20" s="43">
        <f t="shared" si="3"/>
        <v>0</v>
      </c>
      <c r="K20" s="14"/>
      <c r="L20" s="14"/>
    </row>
    <row r="21" spans="1:12" x14ac:dyDescent="0.25">
      <c r="A21" s="21" t="s">
        <v>90</v>
      </c>
      <c r="B21" s="21" t="s">
        <v>91</v>
      </c>
      <c r="C21" s="21" t="s">
        <v>85</v>
      </c>
      <c r="D21" s="22">
        <v>30</v>
      </c>
      <c r="E21" s="31"/>
      <c r="F21" s="22">
        <f t="shared" si="0"/>
        <v>0</v>
      </c>
      <c r="G21" s="31"/>
      <c r="H21" s="22">
        <f t="shared" si="1"/>
        <v>0</v>
      </c>
      <c r="I21" s="22">
        <f t="shared" si="2"/>
        <v>0</v>
      </c>
      <c r="J21" s="43">
        <f t="shared" si="3"/>
        <v>0</v>
      </c>
      <c r="K21" s="14"/>
      <c r="L21" s="14"/>
    </row>
    <row r="22" spans="1:12" x14ac:dyDescent="0.25">
      <c r="A22" s="21" t="s">
        <v>92</v>
      </c>
      <c r="B22" s="21" t="s">
        <v>93</v>
      </c>
      <c r="C22" s="21" t="s">
        <v>85</v>
      </c>
      <c r="D22" s="22">
        <v>30</v>
      </c>
      <c r="E22" s="31"/>
      <c r="F22" s="22">
        <f t="shared" si="0"/>
        <v>0</v>
      </c>
      <c r="G22" s="31"/>
      <c r="H22" s="22">
        <f t="shared" si="1"/>
        <v>0</v>
      </c>
      <c r="I22" s="22">
        <f t="shared" si="2"/>
        <v>0</v>
      </c>
      <c r="J22" s="43">
        <f t="shared" si="3"/>
        <v>0</v>
      </c>
      <c r="K22" s="14"/>
      <c r="L22" s="14"/>
    </row>
    <row r="23" spans="1:12" x14ac:dyDescent="0.25">
      <c r="A23" s="21" t="s">
        <v>94</v>
      </c>
      <c r="B23" s="21" t="s">
        <v>95</v>
      </c>
      <c r="C23" s="21" t="s">
        <v>85</v>
      </c>
      <c r="D23" s="22">
        <v>10</v>
      </c>
      <c r="E23" s="31"/>
      <c r="F23" s="22">
        <f t="shared" si="0"/>
        <v>0</v>
      </c>
      <c r="G23" s="31"/>
      <c r="H23" s="22">
        <f t="shared" si="1"/>
        <v>0</v>
      </c>
      <c r="I23" s="22">
        <f t="shared" si="2"/>
        <v>0</v>
      </c>
      <c r="J23" s="43">
        <f t="shared" si="3"/>
        <v>0</v>
      </c>
      <c r="K23" s="14"/>
      <c r="L23" s="14"/>
    </row>
    <row r="24" spans="1:12" x14ac:dyDescent="0.25">
      <c r="A24" s="21" t="s">
        <v>96</v>
      </c>
      <c r="B24" s="21" t="s">
        <v>97</v>
      </c>
      <c r="C24" s="21" t="s">
        <v>85</v>
      </c>
      <c r="D24" s="22">
        <v>30</v>
      </c>
      <c r="E24" s="31"/>
      <c r="F24" s="22">
        <f t="shared" si="0"/>
        <v>0</v>
      </c>
      <c r="G24" s="31"/>
      <c r="H24" s="22">
        <f t="shared" si="1"/>
        <v>0</v>
      </c>
      <c r="I24" s="22">
        <f t="shared" si="2"/>
        <v>0</v>
      </c>
      <c r="J24" s="43">
        <f t="shared" si="3"/>
        <v>0</v>
      </c>
      <c r="K24" s="14"/>
      <c r="L24" s="14"/>
    </row>
    <row r="25" spans="1:12" x14ac:dyDescent="0.25">
      <c r="A25" s="21" t="s">
        <v>98</v>
      </c>
      <c r="B25" s="21" t="s">
        <v>99</v>
      </c>
      <c r="C25" s="21" t="s">
        <v>85</v>
      </c>
      <c r="D25" s="22">
        <v>120</v>
      </c>
      <c r="E25" s="31"/>
      <c r="F25" s="22">
        <f t="shared" si="0"/>
        <v>0</v>
      </c>
      <c r="G25" s="31"/>
      <c r="H25" s="22">
        <f t="shared" si="1"/>
        <v>0</v>
      </c>
      <c r="I25" s="22">
        <f t="shared" si="2"/>
        <v>0</v>
      </c>
      <c r="J25" s="43">
        <f t="shared" si="3"/>
        <v>0</v>
      </c>
      <c r="K25" s="14"/>
      <c r="L25" s="14"/>
    </row>
    <row r="26" spans="1:12" x14ac:dyDescent="0.25">
      <c r="A26" s="21" t="s">
        <v>100</v>
      </c>
      <c r="B26" s="21" t="s">
        <v>101</v>
      </c>
      <c r="C26" s="21" t="s">
        <v>85</v>
      </c>
      <c r="D26" s="22">
        <v>30</v>
      </c>
      <c r="E26" s="31"/>
      <c r="F26" s="22">
        <f t="shared" si="0"/>
        <v>0</v>
      </c>
      <c r="G26" s="31"/>
      <c r="H26" s="22">
        <f t="shared" si="1"/>
        <v>0</v>
      </c>
      <c r="I26" s="22">
        <f t="shared" si="2"/>
        <v>0</v>
      </c>
      <c r="J26" s="43">
        <f t="shared" si="3"/>
        <v>0</v>
      </c>
      <c r="K26" s="14"/>
      <c r="L26" s="14"/>
    </row>
    <row r="27" spans="1:12" x14ac:dyDescent="0.25">
      <c r="A27" s="21" t="s">
        <v>102</v>
      </c>
      <c r="B27" s="21" t="s">
        <v>103</v>
      </c>
      <c r="C27" s="21" t="s">
        <v>85</v>
      </c>
      <c r="D27" s="22">
        <v>10</v>
      </c>
      <c r="E27" s="31"/>
      <c r="F27" s="22">
        <f t="shared" si="0"/>
        <v>0</v>
      </c>
      <c r="G27" s="31"/>
      <c r="H27" s="22">
        <f t="shared" si="1"/>
        <v>0</v>
      </c>
      <c r="I27" s="22">
        <f t="shared" si="2"/>
        <v>0</v>
      </c>
      <c r="J27" s="43">
        <f t="shared" si="3"/>
        <v>0</v>
      </c>
      <c r="K27" s="14"/>
      <c r="L27" s="14"/>
    </row>
    <row r="28" spans="1:12" x14ac:dyDescent="0.25">
      <c r="A28" s="21" t="s">
        <v>49</v>
      </c>
      <c r="B28" s="21" t="s">
        <v>104</v>
      </c>
      <c r="C28" s="21" t="s">
        <v>85</v>
      </c>
      <c r="D28" s="22">
        <v>4</v>
      </c>
      <c r="E28" s="31"/>
      <c r="F28" s="22">
        <f t="shared" si="0"/>
        <v>0</v>
      </c>
      <c r="G28" s="31"/>
      <c r="H28" s="22">
        <f t="shared" si="1"/>
        <v>0</v>
      </c>
      <c r="I28" s="22">
        <f t="shared" si="2"/>
        <v>0</v>
      </c>
      <c r="J28" s="43">
        <f t="shared" si="3"/>
        <v>0</v>
      </c>
      <c r="K28" s="14"/>
      <c r="L28" s="14"/>
    </row>
    <row r="29" spans="1:12" x14ac:dyDescent="0.25">
      <c r="A29" s="21" t="s">
        <v>105</v>
      </c>
      <c r="B29" s="21" t="s">
        <v>106</v>
      </c>
      <c r="C29" s="21" t="s">
        <v>81</v>
      </c>
      <c r="D29" s="22">
        <v>8</v>
      </c>
      <c r="E29" s="31"/>
      <c r="F29" s="22">
        <f t="shared" si="0"/>
        <v>0</v>
      </c>
      <c r="G29" s="31"/>
      <c r="H29" s="22">
        <f t="shared" si="1"/>
        <v>0</v>
      </c>
      <c r="I29" s="22">
        <f t="shared" si="2"/>
        <v>0</v>
      </c>
      <c r="J29" s="43">
        <f t="shared" si="3"/>
        <v>0</v>
      </c>
      <c r="K29" s="14"/>
      <c r="L29" s="14"/>
    </row>
    <row r="30" spans="1:12" x14ac:dyDescent="0.25">
      <c r="A30" s="21" t="s">
        <v>107</v>
      </c>
      <c r="B30" s="21" t="s">
        <v>108</v>
      </c>
      <c r="C30" s="21" t="s">
        <v>81</v>
      </c>
      <c r="D30" s="22">
        <v>20</v>
      </c>
      <c r="E30" s="31"/>
      <c r="F30" s="22">
        <f t="shared" si="0"/>
        <v>0</v>
      </c>
      <c r="G30" s="31"/>
      <c r="H30" s="22">
        <f t="shared" si="1"/>
        <v>0</v>
      </c>
      <c r="I30" s="22">
        <f t="shared" si="2"/>
        <v>0</v>
      </c>
      <c r="J30" s="43">
        <f t="shared" si="3"/>
        <v>0</v>
      </c>
      <c r="K30" s="14"/>
      <c r="L30" s="14"/>
    </row>
    <row r="31" spans="1:12" x14ac:dyDescent="0.25">
      <c r="A31" s="15" t="s">
        <v>15</v>
      </c>
      <c r="B31" s="15" t="s">
        <v>109</v>
      </c>
      <c r="C31" s="15" t="s">
        <v>15</v>
      </c>
      <c r="D31" s="16"/>
      <c r="E31" s="28"/>
      <c r="F31" s="16"/>
      <c r="G31" s="28"/>
      <c r="H31" s="16"/>
      <c r="I31" s="16"/>
      <c r="J31" s="40"/>
      <c r="K31" s="14"/>
      <c r="L31" s="14"/>
    </row>
    <row r="32" spans="1:12" x14ac:dyDescent="0.25">
      <c r="A32" s="21" t="s">
        <v>110</v>
      </c>
      <c r="B32" s="21" t="s">
        <v>111</v>
      </c>
      <c r="C32" s="21" t="s">
        <v>81</v>
      </c>
      <c r="D32" s="22">
        <v>23</v>
      </c>
      <c r="E32" s="31"/>
      <c r="F32" s="22">
        <f>D32*E32</f>
        <v>0</v>
      </c>
      <c r="G32" s="31"/>
      <c r="H32" s="22">
        <f>D32*G32</f>
        <v>0</v>
      </c>
      <c r="I32" s="22">
        <f>F32+H32</f>
        <v>0</v>
      </c>
      <c r="J32" s="43">
        <f>I32</f>
        <v>0</v>
      </c>
      <c r="K32" s="14"/>
      <c r="L32" s="14"/>
    </row>
    <row r="33" spans="1:12" x14ac:dyDescent="0.25">
      <c r="A33" s="21" t="s">
        <v>112</v>
      </c>
      <c r="B33" s="21" t="s">
        <v>113</v>
      </c>
      <c r="C33" s="21" t="s">
        <v>81</v>
      </c>
      <c r="D33" s="22">
        <v>6</v>
      </c>
      <c r="E33" s="31"/>
      <c r="F33" s="22">
        <f>D33*E33</f>
        <v>0</v>
      </c>
      <c r="G33" s="31"/>
      <c r="H33" s="22">
        <f>D33*G33</f>
        <v>0</v>
      </c>
      <c r="I33" s="22">
        <f>F33+H33</f>
        <v>0</v>
      </c>
      <c r="J33" s="43">
        <f t="shared" ref="J33:J36" si="4">I33</f>
        <v>0</v>
      </c>
      <c r="K33" s="14"/>
      <c r="L33" s="14"/>
    </row>
    <row r="34" spans="1:12" x14ac:dyDescent="0.25">
      <c r="A34" s="21" t="s">
        <v>114</v>
      </c>
      <c r="B34" s="21" t="s">
        <v>115</v>
      </c>
      <c r="C34" s="21" t="s">
        <v>81</v>
      </c>
      <c r="D34" s="22">
        <v>19</v>
      </c>
      <c r="E34" s="31"/>
      <c r="F34" s="22">
        <f>D34*E34</f>
        <v>0</v>
      </c>
      <c r="G34" s="31"/>
      <c r="H34" s="22">
        <f>D34*G34</f>
        <v>0</v>
      </c>
      <c r="I34" s="22">
        <f>F34+H34</f>
        <v>0</v>
      </c>
      <c r="J34" s="43">
        <f t="shared" si="4"/>
        <v>0</v>
      </c>
      <c r="K34" s="14"/>
      <c r="L34" s="14"/>
    </row>
    <row r="35" spans="1:12" x14ac:dyDescent="0.25">
      <c r="A35" s="21" t="s">
        <v>47</v>
      </c>
      <c r="B35" s="21" t="s">
        <v>116</v>
      </c>
      <c r="C35" s="21" t="s">
        <v>81</v>
      </c>
      <c r="D35" s="22">
        <v>2</v>
      </c>
      <c r="E35" s="31"/>
      <c r="F35" s="22">
        <f>D35*E35</f>
        <v>0</v>
      </c>
      <c r="G35" s="31"/>
      <c r="H35" s="22">
        <f>D35*G35</f>
        <v>0</v>
      </c>
      <c r="I35" s="22">
        <f>F35+H35</f>
        <v>0</v>
      </c>
      <c r="J35" s="43">
        <f t="shared" si="4"/>
        <v>0</v>
      </c>
      <c r="K35" s="14"/>
      <c r="L35" s="14"/>
    </row>
    <row r="36" spans="1:12" x14ac:dyDescent="0.25">
      <c r="A36" s="21" t="s">
        <v>117</v>
      </c>
      <c r="B36" s="21" t="s">
        <v>118</v>
      </c>
      <c r="C36" s="21" t="s">
        <v>81</v>
      </c>
      <c r="D36" s="22">
        <v>12</v>
      </c>
      <c r="E36" s="31"/>
      <c r="F36" s="22">
        <f>D36*E36</f>
        <v>0</v>
      </c>
      <c r="G36" s="31"/>
      <c r="H36" s="22">
        <f>D36*G36</f>
        <v>0</v>
      </c>
      <c r="I36" s="22">
        <f>F36+H36</f>
        <v>0</v>
      </c>
      <c r="J36" s="43">
        <f t="shared" si="4"/>
        <v>0</v>
      </c>
      <c r="K36" s="14"/>
      <c r="L36" s="14"/>
    </row>
    <row r="37" spans="1:12" x14ac:dyDescent="0.25">
      <c r="A37" s="15" t="s">
        <v>15</v>
      </c>
      <c r="B37" s="15" t="s">
        <v>119</v>
      </c>
      <c r="C37" s="15" t="s">
        <v>15</v>
      </c>
      <c r="D37" s="16"/>
      <c r="E37" s="28"/>
      <c r="F37" s="16"/>
      <c r="G37" s="28"/>
      <c r="H37" s="16"/>
      <c r="I37" s="16"/>
      <c r="J37" s="40"/>
      <c r="K37" s="14"/>
      <c r="L37" s="14"/>
    </row>
    <row r="38" spans="1:12" x14ac:dyDescent="0.25">
      <c r="A38" s="21" t="s">
        <v>120</v>
      </c>
      <c r="B38" s="21" t="s">
        <v>121</v>
      </c>
      <c r="C38" s="21" t="s">
        <v>81</v>
      </c>
      <c r="D38" s="22">
        <v>2</v>
      </c>
      <c r="E38" s="31"/>
      <c r="F38" s="22">
        <f>D38*E38</f>
        <v>0</v>
      </c>
      <c r="G38" s="31"/>
      <c r="H38" s="22">
        <f>D38*G38</f>
        <v>0</v>
      </c>
      <c r="I38" s="22">
        <f>F38+H38</f>
        <v>0</v>
      </c>
      <c r="J38" s="43">
        <f>I38</f>
        <v>0</v>
      </c>
      <c r="K38" s="14"/>
      <c r="L38" s="14"/>
    </row>
    <row r="39" spans="1:12" x14ac:dyDescent="0.25">
      <c r="A39" s="21" t="s">
        <v>122</v>
      </c>
      <c r="B39" s="21" t="s">
        <v>123</v>
      </c>
      <c r="C39" s="21" t="s">
        <v>81</v>
      </c>
      <c r="D39" s="22">
        <v>3</v>
      </c>
      <c r="E39" s="31"/>
      <c r="F39" s="22">
        <f>D39*E39</f>
        <v>0</v>
      </c>
      <c r="G39" s="31"/>
      <c r="H39" s="22">
        <f>D39*G39</f>
        <v>0</v>
      </c>
      <c r="I39" s="22">
        <f>F39+H39</f>
        <v>0</v>
      </c>
      <c r="J39" s="43">
        <f t="shared" ref="J39:J40" si="5">I39</f>
        <v>0</v>
      </c>
      <c r="K39" s="14"/>
      <c r="L39" s="14"/>
    </row>
    <row r="40" spans="1:12" x14ac:dyDescent="0.25">
      <c r="A40" s="21" t="s">
        <v>124</v>
      </c>
      <c r="B40" s="21" t="s">
        <v>125</v>
      </c>
      <c r="C40" s="21" t="s">
        <v>81</v>
      </c>
      <c r="D40" s="22">
        <v>2</v>
      </c>
      <c r="E40" s="31"/>
      <c r="F40" s="22">
        <f>D40*E40</f>
        <v>0</v>
      </c>
      <c r="G40" s="31"/>
      <c r="H40" s="22">
        <f>D40*G40</f>
        <v>0</v>
      </c>
      <c r="I40" s="22">
        <f>F40+H40</f>
        <v>0</v>
      </c>
      <c r="J40" s="43">
        <f t="shared" si="5"/>
        <v>0</v>
      </c>
      <c r="K40" s="14"/>
      <c r="L40" s="14"/>
    </row>
    <row r="41" spans="1:12" x14ac:dyDescent="0.25">
      <c r="A41" s="15" t="s">
        <v>15</v>
      </c>
      <c r="B41" s="15" t="s">
        <v>126</v>
      </c>
      <c r="C41" s="15" t="s">
        <v>15</v>
      </c>
      <c r="D41" s="16"/>
      <c r="E41" s="28"/>
      <c r="F41" s="16"/>
      <c r="G41" s="28"/>
      <c r="H41" s="16"/>
      <c r="I41" s="16"/>
      <c r="J41" s="40"/>
      <c r="K41" s="14"/>
      <c r="L41" s="14"/>
    </row>
    <row r="42" spans="1:12" x14ac:dyDescent="0.25">
      <c r="A42" s="21" t="s">
        <v>127</v>
      </c>
      <c r="B42" s="21" t="s">
        <v>128</v>
      </c>
      <c r="C42" s="21" t="s">
        <v>81</v>
      </c>
      <c r="D42" s="22">
        <v>15</v>
      </c>
      <c r="E42" s="31"/>
      <c r="F42" s="22">
        <f>D42*E42</f>
        <v>0</v>
      </c>
      <c r="G42" s="31"/>
      <c r="H42" s="22">
        <f>D42*G42</f>
        <v>0</v>
      </c>
      <c r="I42" s="22">
        <f>F42+H42</f>
        <v>0</v>
      </c>
      <c r="J42" s="43">
        <f>I42</f>
        <v>0</v>
      </c>
      <c r="K42" s="14"/>
      <c r="L42" s="14"/>
    </row>
    <row r="43" spans="1:12" x14ac:dyDescent="0.25">
      <c r="A43" s="21" t="s">
        <v>129</v>
      </c>
      <c r="B43" s="21" t="s">
        <v>130</v>
      </c>
      <c r="C43" s="21" t="s">
        <v>81</v>
      </c>
      <c r="D43" s="22">
        <v>1</v>
      </c>
      <c r="E43" s="31"/>
      <c r="F43" s="22">
        <f>D43*E43</f>
        <v>0</v>
      </c>
      <c r="G43" s="31"/>
      <c r="H43" s="22">
        <f>D43*G43</f>
        <v>0</v>
      </c>
      <c r="I43" s="22">
        <f>F43+H43</f>
        <v>0</v>
      </c>
      <c r="J43" s="43">
        <f>I43</f>
        <v>0</v>
      </c>
      <c r="K43" s="14"/>
      <c r="L43" s="14"/>
    </row>
    <row r="44" spans="1:12" x14ac:dyDescent="0.25">
      <c r="A44" s="15" t="s">
        <v>15</v>
      </c>
      <c r="B44" s="15" t="s">
        <v>131</v>
      </c>
      <c r="C44" s="15" t="s">
        <v>15</v>
      </c>
      <c r="D44" s="16"/>
      <c r="E44" s="28"/>
      <c r="F44" s="16"/>
      <c r="G44" s="28"/>
      <c r="H44" s="16"/>
      <c r="I44" s="16"/>
      <c r="J44" s="40"/>
      <c r="K44" s="14"/>
      <c r="L44" s="14"/>
    </row>
    <row r="45" spans="1:12" x14ac:dyDescent="0.25">
      <c r="A45" s="21" t="s">
        <v>132</v>
      </c>
      <c r="B45" s="21" t="s">
        <v>133</v>
      </c>
      <c r="C45" s="21" t="s">
        <v>81</v>
      </c>
      <c r="D45" s="22">
        <v>8</v>
      </c>
      <c r="E45" s="31"/>
      <c r="F45" s="22">
        <f>D45*E45</f>
        <v>0</v>
      </c>
      <c r="G45" s="31"/>
      <c r="H45" s="22">
        <f>D45*G45</f>
        <v>0</v>
      </c>
      <c r="I45" s="22">
        <f>F45+H45</f>
        <v>0</v>
      </c>
      <c r="J45" s="43">
        <f>I45</f>
        <v>0</v>
      </c>
      <c r="K45" s="14"/>
      <c r="L45" s="14"/>
    </row>
    <row r="46" spans="1:12" x14ac:dyDescent="0.25">
      <c r="A46" s="21" t="s">
        <v>134</v>
      </c>
      <c r="B46" s="21" t="s">
        <v>135</v>
      </c>
      <c r="C46" s="21" t="s">
        <v>81</v>
      </c>
      <c r="D46" s="22">
        <v>1</v>
      </c>
      <c r="E46" s="31"/>
      <c r="F46" s="22">
        <f>D46*E46</f>
        <v>0</v>
      </c>
      <c r="G46" s="31"/>
      <c r="H46" s="22">
        <f>D46*G46</f>
        <v>0</v>
      </c>
      <c r="I46" s="22">
        <f>F46+H46</f>
        <v>0</v>
      </c>
      <c r="J46" s="43">
        <f t="shared" ref="J46:J63" si="6">I46</f>
        <v>0</v>
      </c>
      <c r="K46" s="14"/>
      <c r="L46" s="14"/>
    </row>
    <row r="47" spans="1:12" x14ac:dyDescent="0.25">
      <c r="A47" s="21" t="s">
        <v>136</v>
      </c>
      <c r="B47" s="21" t="s">
        <v>137</v>
      </c>
      <c r="C47" s="21" t="s">
        <v>81</v>
      </c>
      <c r="D47" s="22">
        <v>3</v>
      </c>
      <c r="E47" s="31"/>
      <c r="F47" s="22">
        <f>D47*E47</f>
        <v>0</v>
      </c>
      <c r="G47" s="31"/>
      <c r="H47" s="22">
        <f>D47*G47</f>
        <v>0</v>
      </c>
      <c r="I47" s="22">
        <f>F47+H47</f>
        <v>0</v>
      </c>
      <c r="J47" s="43">
        <f t="shared" si="6"/>
        <v>0</v>
      </c>
      <c r="K47" s="14"/>
      <c r="L47" s="14"/>
    </row>
    <row r="48" spans="1:12" x14ac:dyDescent="0.25">
      <c r="A48" s="15" t="s">
        <v>15</v>
      </c>
      <c r="B48" s="15" t="s">
        <v>138</v>
      </c>
      <c r="C48" s="15" t="s">
        <v>15</v>
      </c>
      <c r="D48" s="16"/>
      <c r="E48" s="28"/>
      <c r="F48" s="16"/>
      <c r="G48" s="28"/>
      <c r="H48" s="16"/>
      <c r="I48" s="16"/>
      <c r="J48" s="40"/>
      <c r="K48" s="14"/>
      <c r="L48" s="14"/>
    </row>
    <row r="49" spans="1:12" x14ac:dyDescent="0.25">
      <c r="A49" s="21" t="s">
        <v>139</v>
      </c>
      <c r="B49" s="21" t="s">
        <v>140</v>
      </c>
      <c r="C49" s="21" t="s">
        <v>81</v>
      </c>
      <c r="D49" s="22">
        <v>11</v>
      </c>
      <c r="E49" s="31"/>
      <c r="F49" s="22">
        <f>D49*E49</f>
        <v>0</v>
      </c>
      <c r="G49" s="31"/>
      <c r="H49" s="22">
        <f>D49*G49</f>
        <v>0</v>
      </c>
      <c r="I49" s="22">
        <f>F49+H49</f>
        <v>0</v>
      </c>
      <c r="J49" s="43">
        <f t="shared" si="6"/>
        <v>0</v>
      </c>
      <c r="K49" s="14"/>
      <c r="L49" s="14"/>
    </row>
    <row r="50" spans="1:12" x14ac:dyDescent="0.25">
      <c r="A50" s="15" t="s">
        <v>15</v>
      </c>
      <c r="B50" s="15" t="s">
        <v>141</v>
      </c>
      <c r="C50" s="15" t="s">
        <v>15</v>
      </c>
      <c r="D50" s="16"/>
      <c r="E50" s="28"/>
      <c r="F50" s="16"/>
      <c r="G50" s="28"/>
      <c r="H50" s="16"/>
      <c r="I50" s="16"/>
      <c r="J50" s="40"/>
      <c r="K50" s="14"/>
      <c r="L50" s="14"/>
    </row>
    <row r="51" spans="1:12" x14ac:dyDescent="0.25">
      <c r="A51" s="21" t="s">
        <v>142</v>
      </c>
      <c r="B51" s="21" t="s">
        <v>143</v>
      </c>
      <c r="C51" s="21" t="s">
        <v>81</v>
      </c>
      <c r="D51" s="22">
        <v>4</v>
      </c>
      <c r="E51" s="31"/>
      <c r="F51" s="22">
        <f>D51*E51</f>
        <v>0</v>
      </c>
      <c r="G51" s="31"/>
      <c r="H51" s="22">
        <f>D51*G51</f>
        <v>0</v>
      </c>
      <c r="I51" s="22">
        <f>F51+H51</f>
        <v>0</v>
      </c>
      <c r="J51" s="43">
        <f t="shared" si="6"/>
        <v>0</v>
      </c>
      <c r="K51" s="14"/>
      <c r="L51" s="14"/>
    </row>
    <row r="52" spans="1:12" x14ac:dyDescent="0.25">
      <c r="A52" s="21" t="s">
        <v>144</v>
      </c>
      <c r="B52" s="21" t="s">
        <v>145</v>
      </c>
      <c r="C52" s="21" t="s">
        <v>81</v>
      </c>
      <c r="D52" s="22">
        <v>36</v>
      </c>
      <c r="E52" s="31"/>
      <c r="F52" s="22">
        <f>D52*E52</f>
        <v>0</v>
      </c>
      <c r="G52" s="31"/>
      <c r="H52" s="22">
        <f>D52*G52</f>
        <v>0</v>
      </c>
      <c r="I52" s="22">
        <f>F52+H52</f>
        <v>0</v>
      </c>
      <c r="J52" s="43">
        <f t="shared" si="6"/>
        <v>0</v>
      </c>
      <c r="K52" s="14"/>
      <c r="L52" s="14"/>
    </row>
    <row r="53" spans="1:12" x14ac:dyDescent="0.25">
      <c r="A53" s="15" t="s">
        <v>15</v>
      </c>
      <c r="B53" s="15" t="s">
        <v>146</v>
      </c>
      <c r="C53" s="15" t="s">
        <v>15</v>
      </c>
      <c r="D53" s="16"/>
      <c r="E53" s="28"/>
      <c r="F53" s="16"/>
      <c r="G53" s="28"/>
      <c r="H53" s="16"/>
      <c r="I53" s="16"/>
      <c r="J53" s="40"/>
      <c r="K53" s="14"/>
      <c r="L53" s="14"/>
    </row>
    <row r="54" spans="1:12" x14ac:dyDescent="0.25">
      <c r="A54" s="21" t="s">
        <v>147</v>
      </c>
      <c r="B54" s="21" t="s">
        <v>148</v>
      </c>
      <c r="C54" s="21" t="s">
        <v>81</v>
      </c>
      <c r="D54" s="22">
        <v>12</v>
      </c>
      <c r="E54" s="31"/>
      <c r="F54" s="22">
        <f>D54*E54</f>
        <v>0</v>
      </c>
      <c r="G54" s="31"/>
      <c r="H54" s="22">
        <f>D54*G54</f>
        <v>0</v>
      </c>
      <c r="I54" s="22">
        <f>F54+H54</f>
        <v>0</v>
      </c>
      <c r="J54" s="43">
        <f t="shared" si="6"/>
        <v>0</v>
      </c>
      <c r="K54" s="14"/>
      <c r="L54" s="14"/>
    </row>
    <row r="55" spans="1:12" x14ac:dyDescent="0.25">
      <c r="A55" s="21" t="s">
        <v>149</v>
      </c>
      <c r="B55" s="21" t="s">
        <v>150</v>
      </c>
      <c r="C55" s="21" t="s">
        <v>81</v>
      </c>
      <c r="D55" s="22">
        <v>12</v>
      </c>
      <c r="E55" s="31"/>
      <c r="F55" s="22">
        <f>D55*E55</f>
        <v>0</v>
      </c>
      <c r="G55" s="31"/>
      <c r="H55" s="22">
        <f>D55*G55</f>
        <v>0</v>
      </c>
      <c r="I55" s="22">
        <f>F55+H55</f>
        <v>0</v>
      </c>
      <c r="J55" s="43">
        <f t="shared" si="6"/>
        <v>0</v>
      </c>
      <c r="K55" s="14"/>
      <c r="L55" s="14"/>
    </row>
    <row r="56" spans="1:12" x14ac:dyDescent="0.25">
      <c r="A56" s="15" t="s">
        <v>15</v>
      </c>
      <c r="B56" s="15" t="s">
        <v>151</v>
      </c>
      <c r="C56" s="15" t="s">
        <v>15</v>
      </c>
      <c r="D56" s="16"/>
      <c r="E56" s="28"/>
      <c r="F56" s="16"/>
      <c r="G56" s="28"/>
      <c r="H56" s="16"/>
      <c r="I56" s="16"/>
      <c r="J56" s="40"/>
      <c r="K56" s="14"/>
      <c r="L56" s="14"/>
    </row>
    <row r="57" spans="1:12" x14ac:dyDescent="0.25">
      <c r="A57" s="21" t="s">
        <v>152</v>
      </c>
      <c r="B57" s="21" t="s">
        <v>153</v>
      </c>
      <c r="C57" s="21" t="s">
        <v>85</v>
      </c>
      <c r="D57" s="22">
        <v>290</v>
      </c>
      <c r="E57" s="31"/>
      <c r="F57" s="22">
        <f>D57*E57</f>
        <v>0</v>
      </c>
      <c r="G57" s="31"/>
      <c r="H57" s="22">
        <f>D57*G57</f>
        <v>0</v>
      </c>
      <c r="I57" s="22">
        <f>F57+H57</f>
        <v>0</v>
      </c>
      <c r="J57" s="43">
        <f t="shared" si="6"/>
        <v>0</v>
      </c>
      <c r="K57" s="14"/>
      <c r="L57" s="14"/>
    </row>
    <row r="58" spans="1:12" x14ac:dyDescent="0.25">
      <c r="A58" s="21" t="s">
        <v>154</v>
      </c>
      <c r="B58" s="21" t="s">
        <v>155</v>
      </c>
      <c r="C58" s="21" t="s">
        <v>85</v>
      </c>
      <c r="D58" s="22">
        <v>12</v>
      </c>
      <c r="E58" s="31"/>
      <c r="F58" s="22">
        <f>D58*E58</f>
        <v>0</v>
      </c>
      <c r="G58" s="31"/>
      <c r="H58" s="22">
        <f>D58*G58</f>
        <v>0</v>
      </c>
      <c r="I58" s="22">
        <f>F58+H58</f>
        <v>0</v>
      </c>
      <c r="J58" s="43">
        <f t="shared" si="6"/>
        <v>0</v>
      </c>
      <c r="K58" s="14"/>
      <c r="L58" s="14"/>
    </row>
    <row r="59" spans="1:12" x14ac:dyDescent="0.25">
      <c r="A59" s="21" t="s">
        <v>156</v>
      </c>
      <c r="B59" s="21" t="s">
        <v>157</v>
      </c>
      <c r="C59" s="21" t="s">
        <v>85</v>
      </c>
      <c r="D59" s="22">
        <v>339</v>
      </c>
      <c r="E59" s="31"/>
      <c r="F59" s="22">
        <f>D59*E59</f>
        <v>0</v>
      </c>
      <c r="G59" s="31"/>
      <c r="H59" s="22">
        <f>D59*G59</f>
        <v>0</v>
      </c>
      <c r="I59" s="22">
        <f>F59+H59</f>
        <v>0</v>
      </c>
      <c r="J59" s="43">
        <f t="shared" si="6"/>
        <v>0</v>
      </c>
      <c r="K59" s="14"/>
      <c r="L59" s="14"/>
    </row>
    <row r="60" spans="1:12" x14ac:dyDescent="0.25">
      <c r="A60" s="21" t="s">
        <v>158</v>
      </c>
      <c r="B60" s="21" t="s">
        <v>159</v>
      </c>
      <c r="C60" s="21" t="s">
        <v>85</v>
      </c>
      <c r="D60" s="22">
        <v>20</v>
      </c>
      <c r="E60" s="31"/>
      <c r="F60" s="22">
        <f>D60*E60</f>
        <v>0</v>
      </c>
      <c r="G60" s="31"/>
      <c r="H60" s="22">
        <f>D60*G60</f>
        <v>0</v>
      </c>
      <c r="I60" s="22">
        <f>F60+H60</f>
        <v>0</v>
      </c>
      <c r="J60" s="43">
        <f t="shared" si="6"/>
        <v>0</v>
      </c>
      <c r="K60" s="14"/>
      <c r="L60" s="14"/>
    </row>
    <row r="61" spans="1:12" x14ac:dyDescent="0.25">
      <c r="A61" s="15" t="s">
        <v>15</v>
      </c>
      <c r="B61" s="15" t="s">
        <v>160</v>
      </c>
      <c r="C61" s="15" t="s">
        <v>15</v>
      </c>
      <c r="D61" s="16"/>
      <c r="E61" s="28"/>
      <c r="F61" s="16"/>
      <c r="G61" s="28"/>
      <c r="H61" s="16"/>
      <c r="I61" s="16"/>
      <c r="J61" s="40"/>
      <c r="K61" s="14"/>
      <c r="L61" s="14"/>
    </row>
    <row r="62" spans="1:12" x14ac:dyDescent="0.25">
      <c r="A62" s="21" t="s">
        <v>161</v>
      </c>
      <c r="B62" s="21" t="s">
        <v>162</v>
      </c>
      <c r="C62" s="21" t="s">
        <v>85</v>
      </c>
      <c r="D62" s="22">
        <v>40</v>
      </c>
      <c r="E62" s="31"/>
      <c r="F62" s="22">
        <f>D62*E62</f>
        <v>0</v>
      </c>
      <c r="G62" s="31"/>
      <c r="H62" s="22">
        <f>D62*G62</f>
        <v>0</v>
      </c>
      <c r="I62" s="22">
        <f>F62+H62</f>
        <v>0</v>
      </c>
      <c r="J62" s="43">
        <f t="shared" si="6"/>
        <v>0</v>
      </c>
      <c r="K62" s="14"/>
      <c r="L62" s="14"/>
    </row>
    <row r="63" spans="1:12" x14ac:dyDescent="0.25">
      <c r="A63" s="21" t="s">
        <v>163</v>
      </c>
      <c r="B63" s="21" t="s">
        <v>164</v>
      </c>
      <c r="C63" s="21" t="s">
        <v>85</v>
      </c>
      <c r="D63" s="22">
        <v>58</v>
      </c>
      <c r="E63" s="31"/>
      <c r="F63" s="22">
        <f>D63*E63</f>
        <v>0</v>
      </c>
      <c r="G63" s="31"/>
      <c r="H63" s="22">
        <f>D63*G63</f>
        <v>0</v>
      </c>
      <c r="I63" s="22">
        <f>F63+H63</f>
        <v>0</v>
      </c>
      <c r="J63" s="43">
        <f t="shared" si="6"/>
        <v>0</v>
      </c>
      <c r="K63" s="14"/>
      <c r="L63" s="14"/>
    </row>
    <row r="64" spans="1:12" x14ac:dyDescent="0.25">
      <c r="A64" s="15" t="s">
        <v>15</v>
      </c>
      <c r="B64" s="15" t="s">
        <v>165</v>
      </c>
      <c r="C64" s="15" t="s">
        <v>15</v>
      </c>
      <c r="D64" s="16"/>
      <c r="E64" s="28"/>
      <c r="F64" s="16"/>
      <c r="G64" s="28"/>
      <c r="H64" s="16"/>
      <c r="I64" s="16"/>
      <c r="J64" s="40"/>
      <c r="K64" s="14"/>
      <c r="L64" s="14"/>
    </row>
    <row r="65" spans="1:12" x14ac:dyDescent="0.25">
      <c r="A65" s="21" t="s">
        <v>166</v>
      </c>
      <c r="B65" s="21" t="s">
        <v>167</v>
      </c>
      <c r="C65" s="21" t="s">
        <v>81</v>
      </c>
      <c r="D65" s="22">
        <v>20</v>
      </c>
      <c r="E65" s="31"/>
      <c r="F65" s="22">
        <f>D65*E65</f>
        <v>0</v>
      </c>
      <c r="G65" s="31"/>
      <c r="H65" s="22">
        <f>D65*G65</f>
        <v>0</v>
      </c>
      <c r="I65" s="22">
        <f>F65+H65</f>
        <v>0</v>
      </c>
      <c r="J65" s="43">
        <f t="shared" ref="J65:J68" si="7">I65</f>
        <v>0</v>
      </c>
      <c r="K65" s="14"/>
      <c r="L65" s="14"/>
    </row>
    <row r="66" spans="1:12" x14ac:dyDescent="0.25">
      <c r="A66" s="21" t="s">
        <v>168</v>
      </c>
      <c r="B66" s="21" t="s">
        <v>169</v>
      </c>
      <c r="C66" s="21" t="s">
        <v>81</v>
      </c>
      <c r="D66" s="22">
        <v>4</v>
      </c>
      <c r="E66" s="31"/>
      <c r="F66" s="22">
        <f>D66*E66</f>
        <v>0</v>
      </c>
      <c r="G66" s="31"/>
      <c r="H66" s="22">
        <f>D66*G66</f>
        <v>0</v>
      </c>
      <c r="I66" s="22">
        <f>F66+H66</f>
        <v>0</v>
      </c>
      <c r="J66" s="43">
        <f t="shared" si="7"/>
        <v>0</v>
      </c>
      <c r="K66" s="14"/>
      <c r="L66" s="14"/>
    </row>
    <row r="67" spans="1:12" x14ac:dyDescent="0.25">
      <c r="A67" s="15" t="s">
        <v>15</v>
      </c>
      <c r="B67" s="15" t="s">
        <v>170</v>
      </c>
      <c r="C67" s="15" t="s">
        <v>15</v>
      </c>
      <c r="D67" s="16"/>
      <c r="E67" s="28"/>
      <c r="F67" s="16"/>
      <c r="G67" s="28"/>
      <c r="H67" s="16"/>
      <c r="I67" s="16"/>
      <c r="J67" s="40"/>
      <c r="K67" s="14"/>
      <c r="L67" s="14"/>
    </row>
    <row r="68" spans="1:12" x14ac:dyDescent="0.25">
      <c r="A68" s="21" t="s">
        <v>171</v>
      </c>
      <c r="B68" s="21" t="s">
        <v>172</v>
      </c>
      <c r="C68" s="21" t="s">
        <v>81</v>
      </c>
      <c r="D68" s="22">
        <v>24</v>
      </c>
      <c r="E68" s="31"/>
      <c r="F68" s="22">
        <f>D68*E68</f>
        <v>0</v>
      </c>
      <c r="G68" s="31"/>
      <c r="H68" s="22">
        <f>D68*G68</f>
        <v>0</v>
      </c>
      <c r="I68" s="22">
        <f>F68+H68</f>
        <v>0</v>
      </c>
      <c r="J68" s="43">
        <f t="shared" si="7"/>
        <v>0</v>
      </c>
      <c r="K68" s="14"/>
      <c r="L68" s="14"/>
    </row>
    <row r="69" spans="1:12" x14ac:dyDescent="0.25">
      <c r="A69" s="15" t="s">
        <v>15</v>
      </c>
      <c r="B69" s="15" t="s">
        <v>173</v>
      </c>
      <c r="C69" s="15" t="s">
        <v>15</v>
      </c>
      <c r="D69" s="16"/>
      <c r="E69" s="28"/>
      <c r="F69" s="16"/>
      <c r="G69" s="28"/>
      <c r="H69" s="16"/>
      <c r="I69" s="16"/>
      <c r="J69" s="40"/>
      <c r="K69" s="14"/>
      <c r="L69" s="14"/>
    </row>
    <row r="70" spans="1:12" x14ac:dyDescent="0.25">
      <c r="A70" s="21" t="s">
        <v>174</v>
      </c>
      <c r="B70" s="21" t="s">
        <v>175</v>
      </c>
      <c r="C70" s="21" t="s">
        <v>81</v>
      </c>
      <c r="D70" s="22">
        <v>2</v>
      </c>
      <c r="E70" s="31"/>
      <c r="F70" s="22">
        <f>D70*E70</f>
        <v>0</v>
      </c>
      <c r="G70" s="31"/>
      <c r="H70" s="22">
        <f>D70*G70</f>
        <v>0</v>
      </c>
      <c r="I70" s="22">
        <f>F70+H70</f>
        <v>0</v>
      </c>
      <c r="J70" s="43">
        <f t="shared" ref="J70:J71" si="8">I70</f>
        <v>0</v>
      </c>
      <c r="K70" s="14"/>
      <c r="L70" s="14"/>
    </row>
    <row r="71" spans="1:12" x14ac:dyDescent="0.25">
      <c r="A71" s="21" t="s">
        <v>176</v>
      </c>
      <c r="B71" s="21" t="s">
        <v>177</v>
      </c>
      <c r="C71" s="21" t="s">
        <v>81</v>
      </c>
      <c r="D71" s="22">
        <v>4</v>
      </c>
      <c r="E71" s="31"/>
      <c r="F71" s="22">
        <f>D71*E71</f>
        <v>0</v>
      </c>
      <c r="G71" s="31"/>
      <c r="H71" s="22">
        <f>D71*G71</f>
        <v>0</v>
      </c>
      <c r="I71" s="22">
        <f>F71+H71</f>
        <v>0</v>
      </c>
      <c r="J71" s="43">
        <f t="shared" si="8"/>
        <v>0</v>
      </c>
      <c r="K71" s="14"/>
      <c r="L71" s="14"/>
    </row>
    <row r="72" spans="1:12" ht="26.25" x14ac:dyDescent="0.25">
      <c r="A72" s="15" t="s">
        <v>15</v>
      </c>
      <c r="B72" s="37" t="s">
        <v>178</v>
      </c>
      <c r="C72" s="15" t="s">
        <v>15</v>
      </c>
      <c r="D72" s="16"/>
      <c r="E72" s="28"/>
      <c r="F72" s="16"/>
      <c r="G72" s="28"/>
      <c r="H72" s="16"/>
      <c r="I72" s="16"/>
      <c r="J72" s="40"/>
      <c r="K72" s="14"/>
      <c r="L72" s="14"/>
    </row>
    <row r="73" spans="1:12" x14ac:dyDescent="0.25">
      <c r="A73" s="21" t="s">
        <v>179</v>
      </c>
      <c r="B73" s="21" t="s">
        <v>180</v>
      </c>
      <c r="C73" s="21" t="s">
        <v>85</v>
      </c>
      <c r="D73" s="22">
        <v>1.49</v>
      </c>
      <c r="E73" s="31"/>
      <c r="F73" s="22">
        <f t="shared" ref="F73:F80" si="9">D73*E73</f>
        <v>0</v>
      </c>
      <c r="G73" s="31"/>
      <c r="H73" s="22">
        <f t="shared" ref="H73:H80" si="10">D73*G73</f>
        <v>0</v>
      </c>
      <c r="I73" s="22">
        <f t="shared" ref="I73:I80" si="11">F73+H73</f>
        <v>0</v>
      </c>
      <c r="J73" s="43">
        <f t="shared" ref="J73:J80" si="12">I73</f>
        <v>0</v>
      </c>
      <c r="K73" s="14"/>
      <c r="L73" s="14"/>
    </row>
    <row r="74" spans="1:12" x14ac:dyDescent="0.25">
      <c r="A74" s="21" t="s">
        <v>181</v>
      </c>
      <c r="B74" s="21" t="s">
        <v>182</v>
      </c>
      <c r="C74" s="21" t="s">
        <v>85</v>
      </c>
      <c r="D74" s="22">
        <v>4.62</v>
      </c>
      <c r="E74" s="31"/>
      <c r="F74" s="22">
        <f t="shared" si="9"/>
        <v>0</v>
      </c>
      <c r="G74" s="31"/>
      <c r="H74" s="22">
        <f t="shared" si="10"/>
        <v>0</v>
      </c>
      <c r="I74" s="22">
        <f t="shared" si="11"/>
        <v>0</v>
      </c>
      <c r="J74" s="43">
        <f t="shared" si="12"/>
        <v>0</v>
      </c>
      <c r="K74" s="14"/>
      <c r="L74" s="14"/>
    </row>
    <row r="75" spans="1:12" ht="24.75" x14ac:dyDescent="0.25">
      <c r="A75" s="21" t="s">
        <v>183</v>
      </c>
      <c r="B75" s="38" t="s">
        <v>184</v>
      </c>
      <c r="C75" s="21" t="s">
        <v>85</v>
      </c>
      <c r="D75" s="22">
        <v>6.2</v>
      </c>
      <c r="E75" s="31"/>
      <c r="F75" s="22">
        <f t="shared" si="9"/>
        <v>0</v>
      </c>
      <c r="G75" s="31"/>
      <c r="H75" s="22">
        <f t="shared" si="10"/>
        <v>0</v>
      </c>
      <c r="I75" s="22">
        <f t="shared" si="11"/>
        <v>0</v>
      </c>
      <c r="J75" s="43">
        <f t="shared" si="12"/>
        <v>0</v>
      </c>
      <c r="K75" s="14"/>
      <c r="L75" s="14"/>
    </row>
    <row r="76" spans="1:12" x14ac:dyDescent="0.25">
      <c r="A76" s="21" t="s">
        <v>185</v>
      </c>
      <c r="B76" s="21" t="s">
        <v>186</v>
      </c>
      <c r="C76" s="21" t="s">
        <v>85</v>
      </c>
      <c r="D76" s="22">
        <v>6.2</v>
      </c>
      <c r="E76" s="31"/>
      <c r="F76" s="22">
        <f t="shared" si="9"/>
        <v>0</v>
      </c>
      <c r="G76" s="31"/>
      <c r="H76" s="22">
        <f t="shared" si="10"/>
        <v>0</v>
      </c>
      <c r="I76" s="22">
        <f t="shared" si="11"/>
        <v>0</v>
      </c>
      <c r="J76" s="43">
        <f t="shared" si="12"/>
        <v>0</v>
      </c>
      <c r="K76" s="14"/>
      <c r="L76" s="14"/>
    </row>
    <row r="77" spans="1:12" x14ac:dyDescent="0.25">
      <c r="A77" s="21" t="s">
        <v>187</v>
      </c>
      <c r="B77" s="21" t="s">
        <v>188</v>
      </c>
      <c r="C77" s="21" t="s">
        <v>81</v>
      </c>
      <c r="D77" s="22">
        <v>6</v>
      </c>
      <c r="E77" s="31"/>
      <c r="F77" s="22">
        <f t="shared" si="9"/>
        <v>0</v>
      </c>
      <c r="G77" s="31"/>
      <c r="H77" s="22">
        <f t="shared" si="10"/>
        <v>0</v>
      </c>
      <c r="I77" s="22">
        <f t="shared" si="11"/>
        <v>0</v>
      </c>
      <c r="J77" s="43">
        <f t="shared" si="12"/>
        <v>0</v>
      </c>
      <c r="K77" s="14"/>
      <c r="L77" s="14"/>
    </row>
    <row r="78" spans="1:12" x14ac:dyDescent="0.25">
      <c r="A78" s="21" t="s">
        <v>189</v>
      </c>
      <c r="B78" s="21" t="s">
        <v>190</v>
      </c>
      <c r="C78" s="21" t="s">
        <v>81</v>
      </c>
      <c r="D78" s="22">
        <v>1</v>
      </c>
      <c r="E78" s="31"/>
      <c r="F78" s="22">
        <f t="shared" si="9"/>
        <v>0</v>
      </c>
      <c r="G78" s="31"/>
      <c r="H78" s="22">
        <f t="shared" si="10"/>
        <v>0</v>
      </c>
      <c r="I78" s="22">
        <f t="shared" si="11"/>
        <v>0</v>
      </c>
      <c r="J78" s="43">
        <f t="shared" si="12"/>
        <v>0</v>
      </c>
      <c r="K78" s="14"/>
      <c r="L78" s="14"/>
    </row>
    <row r="79" spans="1:12" x14ac:dyDescent="0.25">
      <c r="A79" s="21" t="s">
        <v>191</v>
      </c>
      <c r="B79" s="21" t="s">
        <v>192</v>
      </c>
      <c r="C79" s="21" t="s">
        <v>81</v>
      </c>
      <c r="D79" s="22">
        <v>2</v>
      </c>
      <c r="E79" s="31"/>
      <c r="F79" s="22">
        <f t="shared" si="9"/>
        <v>0</v>
      </c>
      <c r="G79" s="31"/>
      <c r="H79" s="22">
        <f t="shared" si="10"/>
        <v>0</v>
      </c>
      <c r="I79" s="22">
        <f t="shared" si="11"/>
        <v>0</v>
      </c>
      <c r="J79" s="43">
        <f t="shared" si="12"/>
        <v>0</v>
      </c>
      <c r="K79" s="14"/>
      <c r="L79" s="14"/>
    </row>
    <row r="80" spans="1:12" x14ac:dyDescent="0.25">
      <c r="A80" s="21" t="s">
        <v>193</v>
      </c>
      <c r="B80" s="21" t="s">
        <v>194</v>
      </c>
      <c r="C80" s="21" t="s">
        <v>72</v>
      </c>
      <c r="D80" s="22">
        <v>8</v>
      </c>
      <c r="E80" s="31"/>
      <c r="F80" s="22">
        <f t="shared" si="9"/>
        <v>0</v>
      </c>
      <c r="G80" s="31"/>
      <c r="H80" s="22">
        <f t="shared" si="10"/>
        <v>0</v>
      </c>
      <c r="I80" s="22">
        <f t="shared" si="11"/>
        <v>0</v>
      </c>
      <c r="J80" s="43">
        <f t="shared" si="12"/>
        <v>0</v>
      </c>
      <c r="K80" s="14"/>
      <c r="L80" s="14"/>
    </row>
    <row r="81" spans="1:12" x14ac:dyDescent="0.25">
      <c r="A81" s="15" t="s">
        <v>15</v>
      </c>
      <c r="B81" s="15" t="s">
        <v>195</v>
      </c>
      <c r="C81" s="15" t="s">
        <v>15</v>
      </c>
      <c r="D81" s="16"/>
      <c r="E81" s="28"/>
      <c r="F81" s="16"/>
      <c r="G81" s="28"/>
      <c r="H81" s="16"/>
      <c r="I81" s="16"/>
      <c r="J81" s="40"/>
      <c r="K81" s="14"/>
      <c r="L81" s="14"/>
    </row>
    <row r="82" spans="1:12" x14ac:dyDescent="0.25">
      <c r="A82" s="21" t="s">
        <v>196</v>
      </c>
      <c r="B82" s="21" t="s">
        <v>197</v>
      </c>
      <c r="C82" s="21" t="s">
        <v>81</v>
      </c>
      <c r="D82" s="22">
        <v>2</v>
      </c>
      <c r="E82" s="31"/>
      <c r="F82" s="22">
        <f>D82*E82</f>
        <v>0</v>
      </c>
      <c r="G82" s="31"/>
      <c r="H82" s="22">
        <f>D82*G82</f>
        <v>0</v>
      </c>
      <c r="I82" s="22">
        <f>F82+H82</f>
        <v>0</v>
      </c>
      <c r="J82" s="43">
        <f t="shared" ref="J82:J100" si="13">I82</f>
        <v>0</v>
      </c>
      <c r="K82" s="14"/>
      <c r="L82" s="14"/>
    </row>
    <row r="83" spans="1:12" x14ac:dyDescent="0.25">
      <c r="A83" s="15" t="s">
        <v>15</v>
      </c>
      <c r="B83" s="15" t="s">
        <v>198</v>
      </c>
      <c r="C83" s="15" t="s">
        <v>15</v>
      </c>
      <c r="D83" s="16"/>
      <c r="E83" s="28"/>
      <c r="F83" s="16"/>
      <c r="G83" s="28"/>
      <c r="H83" s="16"/>
      <c r="I83" s="16"/>
      <c r="J83" s="40"/>
      <c r="K83" s="14"/>
      <c r="L83" s="14"/>
    </row>
    <row r="84" spans="1:12" x14ac:dyDescent="0.25">
      <c r="A84" s="21" t="s">
        <v>199</v>
      </c>
      <c r="B84" s="21" t="s">
        <v>200</v>
      </c>
      <c r="C84" s="21" t="s">
        <v>81</v>
      </c>
      <c r="D84" s="22">
        <v>2</v>
      </c>
      <c r="E84" s="31"/>
      <c r="F84" s="22">
        <f>D84*E84</f>
        <v>0</v>
      </c>
      <c r="G84" s="31"/>
      <c r="H84" s="22">
        <f>D84*G84</f>
        <v>0</v>
      </c>
      <c r="I84" s="22">
        <f>F84+H84</f>
        <v>0</v>
      </c>
      <c r="J84" s="43">
        <f t="shared" si="13"/>
        <v>0</v>
      </c>
      <c r="K84" s="14"/>
      <c r="L84" s="14"/>
    </row>
    <row r="85" spans="1:12" x14ac:dyDescent="0.25">
      <c r="A85" s="21" t="s">
        <v>201</v>
      </c>
      <c r="B85" s="21" t="s">
        <v>202</v>
      </c>
      <c r="C85" s="21" t="s">
        <v>81</v>
      </c>
      <c r="D85" s="22">
        <v>1</v>
      </c>
      <c r="E85" s="31"/>
      <c r="F85" s="22">
        <f>D85*E85</f>
        <v>0</v>
      </c>
      <c r="G85" s="31"/>
      <c r="H85" s="22">
        <f>D85*G85</f>
        <v>0</v>
      </c>
      <c r="I85" s="22">
        <f>F85+H85</f>
        <v>0</v>
      </c>
      <c r="J85" s="43">
        <f t="shared" si="13"/>
        <v>0</v>
      </c>
      <c r="K85" s="14"/>
      <c r="L85" s="14"/>
    </row>
    <row r="86" spans="1:12" x14ac:dyDescent="0.25">
      <c r="A86" s="21" t="s">
        <v>203</v>
      </c>
      <c r="B86" s="21" t="s">
        <v>204</v>
      </c>
      <c r="C86" s="21" t="s">
        <v>81</v>
      </c>
      <c r="D86" s="22">
        <v>1</v>
      </c>
      <c r="E86" s="31"/>
      <c r="F86" s="22">
        <f>D86*E86</f>
        <v>0</v>
      </c>
      <c r="G86" s="31"/>
      <c r="H86" s="22">
        <f>D86*G86</f>
        <v>0</v>
      </c>
      <c r="I86" s="22">
        <f>F86+H86</f>
        <v>0</v>
      </c>
      <c r="J86" s="43">
        <f t="shared" si="13"/>
        <v>0</v>
      </c>
      <c r="K86" s="14"/>
      <c r="L86" s="14"/>
    </row>
    <row r="87" spans="1:12" x14ac:dyDescent="0.25">
      <c r="A87" s="15" t="s">
        <v>15</v>
      </c>
      <c r="B87" s="15" t="s">
        <v>205</v>
      </c>
      <c r="C87" s="15" t="s">
        <v>15</v>
      </c>
      <c r="D87" s="16"/>
      <c r="E87" s="28"/>
      <c r="F87" s="16"/>
      <c r="G87" s="28"/>
      <c r="H87" s="16"/>
      <c r="I87" s="16"/>
      <c r="J87" s="40"/>
      <c r="K87" s="14"/>
      <c r="L87" s="14"/>
    </row>
    <row r="88" spans="1:12" x14ac:dyDescent="0.25">
      <c r="A88" s="21" t="s">
        <v>206</v>
      </c>
      <c r="B88" s="21" t="s">
        <v>207</v>
      </c>
      <c r="C88" s="21" t="s">
        <v>72</v>
      </c>
      <c r="D88" s="22">
        <v>8</v>
      </c>
      <c r="E88" s="31"/>
      <c r="F88" s="22">
        <f>D88*E88</f>
        <v>0</v>
      </c>
      <c r="G88" s="31"/>
      <c r="H88" s="22">
        <f>D88*G88</f>
        <v>0</v>
      </c>
      <c r="I88" s="22">
        <f>F88+H88</f>
        <v>0</v>
      </c>
      <c r="J88" s="43">
        <f t="shared" si="13"/>
        <v>0</v>
      </c>
      <c r="K88" s="14"/>
      <c r="L88" s="14"/>
    </row>
    <row r="89" spans="1:12" x14ac:dyDescent="0.25">
      <c r="A89" s="21" t="s">
        <v>208</v>
      </c>
      <c r="B89" s="21" t="s">
        <v>209</v>
      </c>
      <c r="C89" s="21" t="s">
        <v>81</v>
      </c>
      <c r="D89" s="22">
        <v>12</v>
      </c>
      <c r="E89" s="31"/>
      <c r="F89" s="22">
        <f>D89*E89</f>
        <v>0</v>
      </c>
      <c r="G89" s="31"/>
      <c r="H89" s="22">
        <f>D89*G89</f>
        <v>0</v>
      </c>
      <c r="I89" s="22">
        <f>F89+H89</f>
        <v>0</v>
      </c>
      <c r="J89" s="43">
        <f t="shared" si="13"/>
        <v>0</v>
      </c>
      <c r="K89" s="14"/>
      <c r="L89" s="14"/>
    </row>
    <row r="90" spans="1:12" x14ac:dyDescent="0.25">
      <c r="A90" s="21" t="s">
        <v>210</v>
      </c>
      <c r="B90" s="21" t="s">
        <v>211</v>
      </c>
      <c r="C90" s="21" t="s">
        <v>81</v>
      </c>
      <c r="D90" s="22">
        <v>4</v>
      </c>
      <c r="E90" s="31"/>
      <c r="F90" s="22">
        <f>D90*E90</f>
        <v>0</v>
      </c>
      <c r="G90" s="31"/>
      <c r="H90" s="22">
        <f>D90*G90</f>
        <v>0</v>
      </c>
      <c r="I90" s="22">
        <f>F90+H90</f>
        <v>0</v>
      </c>
      <c r="J90" s="43">
        <f t="shared" si="13"/>
        <v>0</v>
      </c>
      <c r="K90" s="14"/>
      <c r="L90" s="14"/>
    </row>
    <row r="91" spans="1:12" x14ac:dyDescent="0.25">
      <c r="A91" s="15" t="s">
        <v>15</v>
      </c>
      <c r="B91" s="15" t="s">
        <v>212</v>
      </c>
      <c r="C91" s="15" t="s">
        <v>15</v>
      </c>
      <c r="D91" s="16"/>
      <c r="E91" s="28"/>
      <c r="F91" s="16"/>
      <c r="G91" s="28"/>
      <c r="H91" s="16"/>
      <c r="I91" s="16"/>
      <c r="J91" s="40"/>
      <c r="K91" s="14"/>
      <c r="L91" s="14"/>
    </row>
    <row r="92" spans="1:12" x14ac:dyDescent="0.25">
      <c r="A92" s="21" t="s">
        <v>213</v>
      </c>
      <c r="B92" s="21" t="s">
        <v>214</v>
      </c>
      <c r="C92" s="21" t="s">
        <v>81</v>
      </c>
      <c r="D92" s="22">
        <v>4</v>
      </c>
      <c r="E92" s="31"/>
      <c r="F92" s="22">
        <f>D92*E92</f>
        <v>0</v>
      </c>
      <c r="G92" s="31"/>
      <c r="H92" s="22">
        <f>D92*G92</f>
        <v>0</v>
      </c>
      <c r="I92" s="22">
        <f>F92+H92</f>
        <v>0</v>
      </c>
      <c r="J92" s="43">
        <f t="shared" si="13"/>
        <v>0</v>
      </c>
      <c r="K92" s="14"/>
      <c r="L92" s="14"/>
    </row>
    <row r="93" spans="1:12" x14ac:dyDescent="0.25">
      <c r="A93" s="15" t="s">
        <v>15</v>
      </c>
      <c r="B93" s="15" t="s">
        <v>215</v>
      </c>
      <c r="C93" s="15" t="s">
        <v>15</v>
      </c>
      <c r="D93" s="16"/>
      <c r="E93" s="28"/>
      <c r="F93" s="16"/>
      <c r="G93" s="28"/>
      <c r="H93" s="16"/>
      <c r="I93" s="16"/>
      <c r="J93" s="16"/>
      <c r="K93" s="14"/>
      <c r="L93" s="14"/>
    </row>
    <row r="94" spans="1:12" x14ac:dyDescent="0.25">
      <c r="A94" s="21" t="s">
        <v>216</v>
      </c>
      <c r="B94" s="21" t="s">
        <v>217</v>
      </c>
      <c r="C94" s="21" t="s">
        <v>81</v>
      </c>
      <c r="D94" s="22">
        <v>4</v>
      </c>
      <c r="E94" s="31"/>
      <c r="F94" s="22">
        <f>D94*E94</f>
        <v>0</v>
      </c>
      <c r="G94" s="31"/>
      <c r="H94" s="22">
        <f>D94*G94</f>
        <v>0</v>
      </c>
      <c r="I94" s="22">
        <f>F94+H94</f>
        <v>0</v>
      </c>
      <c r="J94" s="43">
        <f t="shared" si="13"/>
        <v>0</v>
      </c>
      <c r="K94" s="14"/>
      <c r="L94" s="14"/>
    </row>
    <row r="95" spans="1:12" x14ac:dyDescent="0.25">
      <c r="A95" s="15" t="s">
        <v>15</v>
      </c>
      <c r="B95" s="15" t="s">
        <v>218</v>
      </c>
      <c r="C95" s="15" t="s">
        <v>15</v>
      </c>
      <c r="D95" s="16"/>
      <c r="E95" s="28"/>
      <c r="F95" s="16"/>
      <c r="G95" s="28"/>
      <c r="H95" s="16"/>
      <c r="I95" s="16"/>
      <c r="J95" s="16"/>
      <c r="K95" s="14"/>
      <c r="L95" s="14"/>
    </row>
    <row r="96" spans="1:12" x14ac:dyDescent="0.25">
      <c r="A96" s="21" t="s">
        <v>219</v>
      </c>
      <c r="B96" s="21" t="s">
        <v>220</v>
      </c>
      <c r="C96" s="21" t="s">
        <v>81</v>
      </c>
      <c r="D96" s="22">
        <v>12</v>
      </c>
      <c r="E96" s="31"/>
      <c r="F96" s="22">
        <f>D96*E96</f>
        <v>0</v>
      </c>
      <c r="G96" s="31"/>
      <c r="H96" s="22">
        <f>D96*G96</f>
        <v>0</v>
      </c>
      <c r="I96" s="22">
        <f>F96+H96</f>
        <v>0</v>
      </c>
      <c r="J96" s="43">
        <f t="shared" si="13"/>
        <v>0</v>
      </c>
      <c r="K96" s="14"/>
      <c r="L96" s="14"/>
    </row>
    <row r="97" spans="1:12" x14ac:dyDescent="0.25">
      <c r="A97" s="21" t="s">
        <v>221</v>
      </c>
      <c r="B97" s="21" t="s">
        <v>222</v>
      </c>
      <c r="C97" s="21" t="s">
        <v>81</v>
      </c>
      <c r="D97" s="22">
        <v>60</v>
      </c>
      <c r="E97" s="31"/>
      <c r="F97" s="22">
        <f>D97*E97</f>
        <v>0</v>
      </c>
      <c r="G97" s="31"/>
      <c r="H97" s="22">
        <f>D97*G97</f>
        <v>0</v>
      </c>
      <c r="I97" s="22">
        <f>F97+H97</f>
        <v>0</v>
      </c>
      <c r="J97" s="43">
        <f t="shared" si="13"/>
        <v>0</v>
      </c>
      <c r="K97" s="14"/>
      <c r="L97" s="14"/>
    </row>
    <row r="98" spans="1:12" x14ac:dyDescent="0.25">
      <c r="A98" s="21" t="s">
        <v>223</v>
      </c>
      <c r="B98" s="21" t="s">
        <v>224</v>
      </c>
      <c r="C98" s="21" t="s">
        <v>81</v>
      </c>
      <c r="D98" s="22">
        <v>80</v>
      </c>
      <c r="E98" s="31"/>
      <c r="F98" s="22">
        <f>D98*E98</f>
        <v>0</v>
      </c>
      <c r="G98" s="31"/>
      <c r="H98" s="22">
        <f>D98*G98</f>
        <v>0</v>
      </c>
      <c r="I98" s="22">
        <f>F98+H98</f>
        <v>0</v>
      </c>
      <c r="J98" s="43">
        <f t="shared" si="13"/>
        <v>0</v>
      </c>
      <c r="K98" s="14"/>
      <c r="L98" s="14"/>
    </row>
    <row r="99" spans="1:12" x14ac:dyDescent="0.25">
      <c r="A99" s="21" t="s">
        <v>225</v>
      </c>
      <c r="B99" s="21" t="s">
        <v>226</v>
      </c>
      <c r="C99" s="21" t="s">
        <v>81</v>
      </c>
      <c r="D99" s="22">
        <v>26</v>
      </c>
      <c r="E99" s="31"/>
      <c r="F99" s="22">
        <f>D99*E99</f>
        <v>0</v>
      </c>
      <c r="G99" s="31"/>
      <c r="H99" s="22">
        <f>D99*G99</f>
        <v>0</v>
      </c>
      <c r="I99" s="22">
        <f>F99+H99</f>
        <v>0</v>
      </c>
      <c r="J99" s="43">
        <f t="shared" si="13"/>
        <v>0</v>
      </c>
      <c r="K99" s="14"/>
      <c r="L99" s="14"/>
    </row>
    <row r="100" spans="1:12" x14ac:dyDescent="0.25">
      <c r="A100" s="21" t="s">
        <v>227</v>
      </c>
      <c r="B100" s="21" t="s">
        <v>228</v>
      </c>
      <c r="C100" s="21" t="s">
        <v>81</v>
      </c>
      <c r="D100" s="22">
        <v>25</v>
      </c>
      <c r="E100" s="31"/>
      <c r="F100" s="22">
        <f>D100*E100</f>
        <v>0</v>
      </c>
      <c r="G100" s="31"/>
      <c r="H100" s="22">
        <f>D100*G100</f>
        <v>0</v>
      </c>
      <c r="I100" s="22">
        <f>F100+H100</f>
        <v>0</v>
      </c>
      <c r="J100" s="43">
        <f t="shared" si="13"/>
        <v>0</v>
      </c>
      <c r="K100" s="14"/>
      <c r="L100" s="14"/>
    </row>
    <row r="101" spans="1:12" x14ac:dyDescent="0.25">
      <c r="A101" s="23" t="s">
        <v>15</v>
      </c>
      <c r="B101" s="23" t="s">
        <v>229</v>
      </c>
      <c r="C101" s="23" t="s">
        <v>15</v>
      </c>
      <c r="D101" s="24"/>
      <c r="E101" s="32"/>
      <c r="F101" s="24"/>
      <c r="G101" s="32"/>
      <c r="H101" s="24"/>
      <c r="I101" s="24"/>
      <c r="J101" s="24"/>
      <c r="K101" s="14"/>
      <c r="L101" s="14"/>
    </row>
    <row r="102" spans="1:12" x14ac:dyDescent="0.25">
      <c r="A102" s="21" t="s">
        <v>230</v>
      </c>
      <c r="B102" s="21" t="s">
        <v>231</v>
      </c>
      <c r="C102" s="21" t="s">
        <v>72</v>
      </c>
      <c r="D102" s="22">
        <v>6</v>
      </c>
      <c r="E102" s="31"/>
      <c r="F102" s="22">
        <f t="shared" ref="F102:F108" si="14">D102*E102</f>
        <v>0</v>
      </c>
      <c r="G102" s="31"/>
      <c r="H102" s="22">
        <f t="shared" ref="H102:H108" si="15">D102*G102</f>
        <v>0</v>
      </c>
      <c r="I102" s="22">
        <f t="shared" ref="I102:I108" si="16">F102+H102</f>
        <v>0</v>
      </c>
      <c r="J102" s="43">
        <f t="shared" ref="J102:J108" si="17">I102</f>
        <v>0</v>
      </c>
      <c r="K102" s="14"/>
      <c r="L102" s="14"/>
    </row>
    <row r="103" spans="1:12" x14ac:dyDescent="0.25">
      <c r="A103" s="21" t="s">
        <v>230</v>
      </c>
      <c r="B103" s="21" t="s">
        <v>232</v>
      </c>
      <c r="C103" s="21" t="s">
        <v>72</v>
      </c>
      <c r="D103" s="22">
        <v>12</v>
      </c>
      <c r="E103" s="31"/>
      <c r="F103" s="22">
        <f t="shared" si="14"/>
        <v>0</v>
      </c>
      <c r="G103" s="31"/>
      <c r="H103" s="22">
        <f t="shared" si="15"/>
        <v>0</v>
      </c>
      <c r="I103" s="22">
        <f t="shared" si="16"/>
        <v>0</v>
      </c>
      <c r="J103" s="43">
        <f t="shared" si="17"/>
        <v>0</v>
      </c>
      <c r="K103" s="14"/>
      <c r="L103" s="14"/>
    </row>
    <row r="104" spans="1:12" x14ac:dyDescent="0.25">
      <c r="A104" s="21" t="s">
        <v>233</v>
      </c>
      <c r="B104" s="21" t="s">
        <v>234</v>
      </c>
      <c r="C104" s="21" t="s">
        <v>72</v>
      </c>
      <c r="D104" s="22">
        <v>12</v>
      </c>
      <c r="E104" s="31"/>
      <c r="F104" s="22">
        <f t="shared" si="14"/>
        <v>0</v>
      </c>
      <c r="G104" s="31"/>
      <c r="H104" s="22">
        <f t="shared" si="15"/>
        <v>0</v>
      </c>
      <c r="I104" s="22">
        <f t="shared" si="16"/>
        <v>0</v>
      </c>
      <c r="J104" s="43">
        <f t="shared" si="17"/>
        <v>0</v>
      </c>
      <c r="K104" s="14"/>
      <c r="L104" s="14"/>
    </row>
    <row r="105" spans="1:12" x14ac:dyDescent="0.25">
      <c r="A105" s="21" t="s">
        <v>235</v>
      </c>
      <c r="B105" s="21" t="s">
        <v>236</v>
      </c>
      <c r="C105" s="21" t="s">
        <v>72</v>
      </c>
      <c r="D105" s="22">
        <v>20</v>
      </c>
      <c r="E105" s="31"/>
      <c r="F105" s="22">
        <f t="shared" si="14"/>
        <v>0</v>
      </c>
      <c r="G105" s="31"/>
      <c r="H105" s="22">
        <f t="shared" si="15"/>
        <v>0</v>
      </c>
      <c r="I105" s="22">
        <f t="shared" si="16"/>
        <v>0</v>
      </c>
      <c r="J105" s="43">
        <f t="shared" si="17"/>
        <v>0</v>
      </c>
      <c r="K105" s="14"/>
      <c r="L105" s="14"/>
    </row>
    <row r="106" spans="1:12" x14ac:dyDescent="0.25">
      <c r="A106" s="21" t="s">
        <v>237</v>
      </c>
      <c r="B106" s="21" t="s">
        <v>238</v>
      </c>
      <c r="C106" s="21" t="s">
        <v>72</v>
      </c>
      <c r="D106" s="22">
        <v>12</v>
      </c>
      <c r="E106" s="31"/>
      <c r="F106" s="22">
        <f t="shared" si="14"/>
        <v>0</v>
      </c>
      <c r="G106" s="31"/>
      <c r="H106" s="22">
        <f t="shared" si="15"/>
        <v>0</v>
      </c>
      <c r="I106" s="22">
        <f t="shared" si="16"/>
        <v>0</v>
      </c>
      <c r="J106" s="43">
        <f t="shared" si="17"/>
        <v>0</v>
      </c>
      <c r="K106" s="14"/>
      <c r="L106" s="14"/>
    </row>
    <row r="107" spans="1:12" x14ac:dyDescent="0.25">
      <c r="A107" s="21" t="s">
        <v>239</v>
      </c>
      <c r="B107" s="21" t="s">
        <v>240</v>
      </c>
      <c r="C107" s="21" t="s">
        <v>72</v>
      </c>
      <c r="D107" s="22">
        <v>22</v>
      </c>
      <c r="E107" s="31"/>
      <c r="F107" s="22">
        <f t="shared" si="14"/>
        <v>0</v>
      </c>
      <c r="G107" s="31"/>
      <c r="H107" s="22">
        <f t="shared" si="15"/>
        <v>0</v>
      </c>
      <c r="I107" s="22">
        <f t="shared" si="16"/>
        <v>0</v>
      </c>
      <c r="J107" s="43">
        <f t="shared" si="17"/>
        <v>0</v>
      </c>
      <c r="K107" s="14"/>
      <c r="L107" s="14"/>
    </row>
    <row r="108" spans="1:12" x14ac:dyDescent="0.25">
      <c r="A108" s="21" t="s">
        <v>241</v>
      </c>
      <c r="B108" s="21" t="s">
        <v>242</v>
      </c>
      <c r="C108" s="21" t="s">
        <v>72</v>
      </c>
      <c r="D108" s="22">
        <v>16</v>
      </c>
      <c r="E108" s="31"/>
      <c r="F108" s="22">
        <f t="shared" si="14"/>
        <v>0</v>
      </c>
      <c r="G108" s="31"/>
      <c r="H108" s="22">
        <f t="shared" si="15"/>
        <v>0</v>
      </c>
      <c r="I108" s="22">
        <f t="shared" si="16"/>
        <v>0</v>
      </c>
      <c r="J108" s="43">
        <f t="shared" si="17"/>
        <v>0</v>
      </c>
      <c r="K108" s="14"/>
      <c r="L108" s="14"/>
    </row>
    <row r="109" spans="1:12" x14ac:dyDescent="0.25">
      <c r="A109" s="15" t="s">
        <v>15</v>
      </c>
      <c r="B109" s="15" t="s">
        <v>243</v>
      </c>
      <c r="C109" s="15" t="s">
        <v>15</v>
      </c>
      <c r="D109" s="16"/>
      <c r="E109" s="28"/>
      <c r="F109" s="16"/>
      <c r="G109" s="28"/>
      <c r="H109" s="16"/>
      <c r="I109" s="16"/>
      <c r="J109" s="16"/>
      <c r="K109" s="14"/>
      <c r="L109" s="14"/>
    </row>
    <row r="110" spans="1:12" x14ac:dyDescent="0.25">
      <c r="A110" s="21" t="s">
        <v>244</v>
      </c>
      <c r="B110" s="21" t="s">
        <v>245</v>
      </c>
      <c r="C110" s="21" t="s">
        <v>72</v>
      </c>
      <c r="D110" s="22">
        <v>8</v>
      </c>
      <c r="E110" s="31"/>
      <c r="F110" s="22">
        <f>D110*E110</f>
        <v>0</v>
      </c>
      <c r="G110" s="31"/>
      <c r="H110" s="22">
        <f>D110*G110</f>
        <v>0</v>
      </c>
      <c r="I110" s="22">
        <f>F110+H110</f>
        <v>0</v>
      </c>
      <c r="J110" s="43">
        <f t="shared" ref="J110:J111" si="18">I110</f>
        <v>0</v>
      </c>
      <c r="K110" s="14"/>
      <c r="L110" s="14"/>
    </row>
    <row r="111" spans="1:12" x14ac:dyDescent="0.25">
      <c r="A111" s="21" t="s">
        <v>246</v>
      </c>
      <c r="B111" s="21" t="s">
        <v>247</v>
      </c>
      <c r="C111" s="21" t="s">
        <v>72</v>
      </c>
      <c r="D111" s="22">
        <v>16</v>
      </c>
      <c r="E111" s="31"/>
      <c r="F111" s="22">
        <f>D111*E111</f>
        <v>0</v>
      </c>
      <c r="G111" s="31"/>
      <c r="H111" s="22">
        <f>D111*G111</f>
        <v>0</v>
      </c>
      <c r="I111" s="22">
        <f>F111+H111</f>
        <v>0</v>
      </c>
      <c r="J111" s="43">
        <f t="shared" si="18"/>
        <v>0</v>
      </c>
      <c r="K111" s="14"/>
      <c r="L111" s="14"/>
    </row>
    <row r="112" spans="1:12" x14ac:dyDescent="0.25">
      <c r="A112" s="19" t="s">
        <v>15</v>
      </c>
      <c r="B112" s="19" t="s">
        <v>248</v>
      </c>
      <c r="C112" s="19" t="s">
        <v>15</v>
      </c>
      <c r="D112" s="20"/>
      <c r="E112" s="30"/>
      <c r="F112" s="20">
        <f>SUM(F10:F111)</f>
        <v>0</v>
      </c>
      <c r="G112" s="30"/>
      <c r="H112" s="20">
        <f>SUM(H10:H111)</f>
        <v>0</v>
      </c>
      <c r="I112" s="20">
        <f>SUM(I10:I111)</f>
        <v>0</v>
      </c>
      <c r="J112" s="20">
        <f>SUM(J10:J111)</f>
        <v>0</v>
      </c>
      <c r="K112" s="14"/>
      <c r="L112" s="14"/>
    </row>
    <row r="113" spans="1:12" x14ac:dyDescent="0.25">
      <c r="A113" s="21" t="s">
        <v>15</v>
      </c>
      <c r="B113" s="21" t="s">
        <v>15</v>
      </c>
      <c r="C113" s="21" t="s">
        <v>15</v>
      </c>
      <c r="D113" s="22"/>
      <c r="E113" s="31"/>
      <c r="F113" s="22"/>
      <c r="G113" s="31"/>
      <c r="H113" s="22"/>
      <c r="I113" s="22"/>
      <c r="J113" s="22"/>
      <c r="K113" s="14"/>
      <c r="L113" s="14"/>
    </row>
    <row r="114" spans="1:12" x14ac:dyDescent="0.25">
      <c r="A114" s="19" t="s">
        <v>15</v>
      </c>
      <c r="B114" s="19" t="s">
        <v>249</v>
      </c>
      <c r="C114" s="19" t="s">
        <v>15</v>
      </c>
      <c r="D114" s="20"/>
      <c r="E114" s="30"/>
      <c r="F114" s="20"/>
      <c r="G114" s="30"/>
      <c r="H114" s="20"/>
      <c r="I114" s="20"/>
      <c r="J114" s="20"/>
      <c r="K114" s="14"/>
      <c r="L114" s="14"/>
    </row>
    <row r="115" spans="1:12" x14ac:dyDescent="0.25">
      <c r="A115" s="15" t="s">
        <v>15</v>
      </c>
      <c r="B115" s="15" t="s">
        <v>250</v>
      </c>
      <c r="C115" s="15" t="s">
        <v>15</v>
      </c>
      <c r="D115" s="16"/>
      <c r="E115" s="28"/>
      <c r="F115" s="16"/>
      <c r="G115" s="28"/>
      <c r="H115" s="16"/>
      <c r="I115" s="16"/>
      <c r="J115" s="16"/>
      <c r="K115" s="14"/>
      <c r="L115" s="14"/>
    </row>
    <row r="116" spans="1:12" x14ac:dyDescent="0.25">
      <c r="A116" s="21" t="s">
        <v>251</v>
      </c>
      <c r="B116" s="21" t="s">
        <v>252</v>
      </c>
      <c r="C116" s="21" t="s">
        <v>85</v>
      </c>
      <c r="D116" s="22">
        <v>480</v>
      </c>
      <c r="E116" s="31"/>
      <c r="F116" s="22">
        <f>D116*E116</f>
        <v>0</v>
      </c>
      <c r="G116" s="31"/>
      <c r="H116" s="22">
        <f>D116*G116</f>
        <v>0</v>
      </c>
      <c r="I116" s="22">
        <f>F116+H116</f>
        <v>0</v>
      </c>
      <c r="J116" s="43">
        <f t="shared" ref="J116:J119" si="19">I116</f>
        <v>0</v>
      </c>
      <c r="K116" s="14"/>
      <c r="L116" s="14"/>
    </row>
    <row r="117" spans="1:12" x14ac:dyDescent="0.25">
      <c r="A117" s="21" t="s">
        <v>253</v>
      </c>
      <c r="B117" s="21" t="s">
        <v>254</v>
      </c>
      <c r="C117" s="21" t="s">
        <v>81</v>
      </c>
      <c r="D117" s="22">
        <v>44</v>
      </c>
      <c r="E117" s="31"/>
      <c r="F117" s="22">
        <f>D117*E117</f>
        <v>0</v>
      </c>
      <c r="G117" s="31"/>
      <c r="H117" s="22">
        <f>D117*G117</f>
        <v>0</v>
      </c>
      <c r="I117" s="22">
        <f>F117+H117</f>
        <v>0</v>
      </c>
      <c r="J117" s="43">
        <f t="shared" si="19"/>
        <v>0</v>
      </c>
      <c r="K117" s="14"/>
      <c r="L117" s="14"/>
    </row>
    <row r="118" spans="1:12" x14ac:dyDescent="0.25">
      <c r="A118" s="21" t="s">
        <v>255</v>
      </c>
      <c r="B118" s="21" t="s">
        <v>256</v>
      </c>
      <c r="C118" s="21" t="s">
        <v>81</v>
      </c>
      <c r="D118" s="22">
        <v>11</v>
      </c>
      <c r="E118" s="31"/>
      <c r="F118" s="22">
        <f>D118*E118</f>
        <v>0</v>
      </c>
      <c r="G118" s="31"/>
      <c r="H118" s="22">
        <f>D118*G118</f>
        <v>0</v>
      </c>
      <c r="I118" s="22">
        <f>F118+H118</f>
        <v>0</v>
      </c>
      <c r="J118" s="43">
        <f t="shared" si="19"/>
        <v>0</v>
      </c>
      <c r="K118" s="14"/>
      <c r="L118" s="14"/>
    </row>
    <row r="119" spans="1:12" x14ac:dyDescent="0.25">
      <c r="A119" s="21" t="s">
        <v>257</v>
      </c>
      <c r="B119" s="21" t="s">
        <v>258</v>
      </c>
      <c r="C119" s="21" t="s">
        <v>81</v>
      </c>
      <c r="D119" s="22">
        <v>11</v>
      </c>
      <c r="E119" s="31"/>
      <c r="F119" s="22">
        <f>D119*E119</f>
        <v>0</v>
      </c>
      <c r="G119" s="31"/>
      <c r="H119" s="22">
        <f>D119*G119</f>
        <v>0</v>
      </c>
      <c r="I119" s="22">
        <f>F119+H119</f>
        <v>0</v>
      </c>
      <c r="J119" s="43">
        <f t="shared" si="19"/>
        <v>0</v>
      </c>
      <c r="K119" s="14"/>
      <c r="L119" s="14"/>
    </row>
    <row r="120" spans="1:12" x14ac:dyDescent="0.25">
      <c r="A120" s="15" t="s">
        <v>15</v>
      </c>
      <c r="B120" s="15" t="s">
        <v>259</v>
      </c>
      <c r="C120" s="15" t="s">
        <v>15</v>
      </c>
      <c r="D120" s="16"/>
      <c r="E120" s="28"/>
      <c r="F120" s="16"/>
      <c r="G120" s="28"/>
      <c r="H120" s="16"/>
      <c r="I120" s="16"/>
      <c r="J120" s="16"/>
      <c r="K120" s="14"/>
      <c r="L120" s="14"/>
    </row>
    <row r="121" spans="1:12" x14ac:dyDescent="0.25">
      <c r="A121" s="21" t="s">
        <v>260</v>
      </c>
      <c r="B121" s="21" t="s">
        <v>261</v>
      </c>
      <c r="C121" s="21" t="s">
        <v>81</v>
      </c>
      <c r="D121" s="22">
        <v>6</v>
      </c>
      <c r="E121" s="31"/>
      <c r="F121" s="22">
        <f>D121*E121</f>
        <v>0</v>
      </c>
      <c r="G121" s="31"/>
      <c r="H121" s="22">
        <f>D121*G121</f>
        <v>0</v>
      </c>
      <c r="I121" s="22">
        <f>F121+H121</f>
        <v>0</v>
      </c>
      <c r="J121" s="43">
        <f t="shared" ref="J121:J123" si="20">I121</f>
        <v>0</v>
      </c>
      <c r="K121" s="14"/>
      <c r="L121" s="14"/>
    </row>
    <row r="122" spans="1:12" x14ac:dyDescent="0.25">
      <c r="A122" s="21" t="s">
        <v>262</v>
      </c>
      <c r="B122" s="21" t="s">
        <v>263</v>
      </c>
      <c r="C122" s="21" t="s">
        <v>81</v>
      </c>
      <c r="D122" s="22">
        <v>20</v>
      </c>
      <c r="E122" s="31"/>
      <c r="F122" s="22">
        <f>D122*E122</f>
        <v>0</v>
      </c>
      <c r="G122" s="31"/>
      <c r="H122" s="22">
        <f>D122*G122</f>
        <v>0</v>
      </c>
      <c r="I122" s="22">
        <f>F122+H122</f>
        <v>0</v>
      </c>
      <c r="J122" s="43">
        <f t="shared" si="20"/>
        <v>0</v>
      </c>
      <c r="K122" s="14"/>
      <c r="L122" s="14"/>
    </row>
    <row r="123" spans="1:12" x14ac:dyDescent="0.25">
      <c r="A123" s="21" t="s">
        <v>264</v>
      </c>
      <c r="B123" s="21" t="s">
        <v>265</v>
      </c>
      <c r="C123" s="21" t="s">
        <v>72</v>
      </c>
      <c r="D123" s="22">
        <v>6</v>
      </c>
      <c r="E123" s="31"/>
      <c r="F123" s="22">
        <f>D123*E123</f>
        <v>0</v>
      </c>
      <c r="G123" s="31"/>
      <c r="H123" s="22">
        <f>D123*G123</f>
        <v>0</v>
      </c>
      <c r="I123" s="22">
        <f>F123+H123</f>
        <v>0</v>
      </c>
      <c r="J123" s="43">
        <f t="shared" si="20"/>
        <v>0</v>
      </c>
      <c r="K123" s="14"/>
      <c r="L123" s="14"/>
    </row>
    <row r="124" spans="1:12" x14ac:dyDescent="0.25">
      <c r="A124" s="15" t="s">
        <v>15</v>
      </c>
      <c r="B124" s="15" t="s">
        <v>266</v>
      </c>
      <c r="C124" s="15" t="s">
        <v>15</v>
      </c>
      <c r="D124" s="16"/>
      <c r="E124" s="28"/>
      <c r="F124" s="16"/>
      <c r="G124" s="28"/>
      <c r="H124" s="16"/>
      <c r="I124" s="16"/>
      <c r="J124" s="16"/>
      <c r="K124" s="14"/>
      <c r="L124" s="14"/>
    </row>
    <row r="125" spans="1:12" ht="24.75" x14ac:dyDescent="0.25">
      <c r="A125" s="21" t="s">
        <v>267</v>
      </c>
      <c r="B125" s="38" t="s">
        <v>268</v>
      </c>
      <c r="C125" s="21" t="s">
        <v>81</v>
      </c>
      <c r="D125" s="22">
        <v>1</v>
      </c>
      <c r="E125" s="31"/>
      <c r="F125" s="22">
        <f>D125*E125</f>
        <v>0</v>
      </c>
      <c r="G125" s="31"/>
      <c r="H125" s="22">
        <f>D125*G125</f>
        <v>0</v>
      </c>
      <c r="I125" s="22">
        <f>F125+H125</f>
        <v>0</v>
      </c>
      <c r="J125" s="43">
        <f t="shared" ref="J125" si="21">I125</f>
        <v>0</v>
      </c>
      <c r="K125" s="14"/>
      <c r="L125" s="14"/>
    </row>
    <row r="126" spans="1:12" x14ac:dyDescent="0.25">
      <c r="A126" s="15" t="s">
        <v>15</v>
      </c>
      <c r="B126" s="15" t="s">
        <v>269</v>
      </c>
      <c r="C126" s="15" t="s">
        <v>15</v>
      </c>
      <c r="D126" s="16"/>
      <c r="E126" s="28"/>
      <c r="F126" s="16"/>
      <c r="G126" s="28"/>
      <c r="H126" s="16"/>
      <c r="I126" s="16"/>
      <c r="J126" s="16"/>
      <c r="K126" s="14"/>
      <c r="L126" s="14"/>
    </row>
    <row r="127" spans="1:12" ht="24.75" x14ac:dyDescent="0.25">
      <c r="A127" s="21" t="s">
        <v>270</v>
      </c>
      <c r="B127" s="38" t="s">
        <v>271</v>
      </c>
      <c r="C127" s="21" t="s">
        <v>81</v>
      </c>
      <c r="D127" s="22">
        <v>3</v>
      </c>
      <c r="E127" s="31"/>
      <c r="F127" s="22">
        <f>D127*E127</f>
        <v>0</v>
      </c>
      <c r="G127" s="31"/>
      <c r="H127" s="22">
        <f>D127*G127</f>
        <v>0</v>
      </c>
      <c r="I127" s="22">
        <f>F127+H127</f>
        <v>0</v>
      </c>
      <c r="J127" s="43">
        <f t="shared" ref="J127:J128" si="22">I127</f>
        <v>0</v>
      </c>
      <c r="K127" s="14"/>
      <c r="L127" s="14"/>
    </row>
    <row r="128" spans="1:12" ht="24.75" x14ac:dyDescent="0.25">
      <c r="A128" s="21" t="s">
        <v>272</v>
      </c>
      <c r="B128" s="38" t="s">
        <v>273</v>
      </c>
      <c r="C128" s="21" t="s">
        <v>81</v>
      </c>
      <c r="D128" s="22">
        <v>1</v>
      </c>
      <c r="E128" s="31"/>
      <c r="F128" s="22">
        <f>D128*E128</f>
        <v>0</v>
      </c>
      <c r="G128" s="31"/>
      <c r="H128" s="22">
        <f>D128*G128</f>
        <v>0</v>
      </c>
      <c r="I128" s="22">
        <f>F128+H128</f>
        <v>0</v>
      </c>
      <c r="J128" s="43">
        <f t="shared" si="22"/>
        <v>0</v>
      </c>
      <c r="K128" s="14"/>
      <c r="L128" s="14"/>
    </row>
    <row r="129" spans="1:12" x14ac:dyDescent="0.25">
      <c r="A129" s="15" t="s">
        <v>15</v>
      </c>
      <c r="B129" s="15" t="s">
        <v>274</v>
      </c>
      <c r="C129" s="15" t="s">
        <v>15</v>
      </c>
      <c r="D129" s="16"/>
      <c r="E129" s="28"/>
      <c r="F129" s="16"/>
      <c r="G129" s="28"/>
      <c r="H129" s="16"/>
      <c r="I129" s="16"/>
      <c r="J129" s="16"/>
      <c r="K129" s="14"/>
      <c r="L129" s="14"/>
    </row>
    <row r="130" spans="1:12" x14ac:dyDescent="0.25">
      <c r="A130" s="21" t="s">
        <v>275</v>
      </c>
      <c r="B130" s="21" t="s">
        <v>276</v>
      </c>
      <c r="C130" s="21" t="s">
        <v>81</v>
      </c>
      <c r="D130" s="22">
        <v>1</v>
      </c>
      <c r="E130" s="31"/>
      <c r="F130" s="22">
        <f>D130*E130</f>
        <v>0</v>
      </c>
      <c r="G130" s="31"/>
      <c r="H130" s="22">
        <f>D130*G130</f>
        <v>0</v>
      </c>
      <c r="I130" s="22">
        <f>F130+H130</f>
        <v>0</v>
      </c>
      <c r="J130" s="43">
        <f t="shared" ref="J130" si="23">I130</f>
        <v>0</v>
      </c>
      <c r="K130" s="14"/>
      <c r="L130" s="14"/>
    </row>
    <row r="131" spans="1:12" x14ac:dyDescent="0.25">
      <c r="A131" s="15" t="s">
        <v>15</v>
      </c>
      <c r="B131" s="15" t="s">
        <v>277</v>
      </c>
      <c r="C131" s="15" t="s">
        <v>15</v>
      </c>
      <c r="D131" s="16"/>
      <c r="E131" s="28"/>
      <c r="F131" s="16"/>
      <c r="G131" s="28"/>
      <c r="H131" s="16"/>
      <c r="I131" s="16"/>
      <c r="J131" s="16"/>
      <c r="K131" s="14"/>
      <c r="L131" s="14"/>
    </row>
    <row r="132" spans="1:12" x14ac:dyDescent="0.25">
      <c r="A132" s="21" t="s">
        <v>278</v>
      </c>
      <c r="B132" s="21" t="s">
        <v>279</v>
      </c>
      <c r="C132" s="21" t="s">
        <v>81</v>
      </c>
      <c r="D132" s="22">
        <v>11</v>
      </c>
      <c r="E132" s="31"/>
      <c r="F132" s="22">
        <f>D132*E132</f>
        <v>0</v>
      </c>
      <c r="G132" s="31"/>
      <c r="H132" s="22">
        <f>D132*G132</f>
        <v>0</v>
      </c>
      <c r="I132" s="22">
        <f>F132+H132</f>
        <v>0</v>
      </c>
      <c r="J132" s="43">
        <f t="shared" ref="J132" si="24">I132</f>
        <v>0</v>
      </c>
      <c r="K132" s="14"/>
      <c r="L132" s="14"/>
    </row>
    <row r="133" spans="1:12" x14ac:dyDescent="0.25">
      <c r="A133" s="15" t="s">
        <v>15</v>
      </c>
      <c r="B133" s="15" t="s">
        <v>280</v>
      </c>
      <c r="C133" s="15" t="s">
        <v>15</v>
      </c>
      <c r="D133" s="16"/>
      <c r="E133" s="28"/>
      <c r="F133" s="16"/>
      <c r="G133" s="28"/>
      <c r="H133" s="16"/>
      <c r="I133" s="16"/>
      <c r="J133" s="16"/>
      <c r="K133" s="14"/>
      <c r="L133" s="14"/>
    </row>
    <row r="134" spans="1:12" ht="24.75" x14ac:dyDescent="0.25">
      <c r="A134" s="21" t="s">
        <v>281</v>
      </c>
      <c r="B134" s="38" t="s">
        <v>282</v>
      </c>
      <c r="C134" s="21" t="s">
        <v>81</v>
      </c>
      <c r="D134" s="22">
        <v>1</v>
      </c>
      <c r="E134" s="31"/>
      <c r="F134" s="22">
        <f>D134*E134</f>
        <v>0</v>
      </c>
      <c r="G134" s="31"/>
      <c r="H134" s="22">
        <f>D134*G134</f>
        <v>0</v>
      </c>
      <c r="I134" s="22">
        <f>F134+H134</f>
        <v>0</v>
      </c>
      <c r="J134" s="43">
        <f t="shared" ref="J134:J135" si="25">I134</f>
        <v>0</v>
      </c>
      <c r="K134" s="14"/>
      <c r="L134" s="14"/>
    </row>
    <row r="135" spans="1:12" x14ac:dyDescent="0.25">
      <c r="A135" s="21" t="s">
        <v>283</v>
      </c>
      <c r="B135" s="21" t="s">
        <v>284</v>
      </c>
      <c r="C135" s="21" t="s">
        <v>81</v>
      </c>
      <c r="D135" s="22">
        <v>1</v>
      </c>
      <c r="E135" s="31"/>
      <c r="F135" s="22">
        <f>D135*E135</f>
        <v>0</v>
      </c>
      <c r="G135" s="31"/>
      <c r="H135" s="22">
        <f>D135*G135</f>
        <v>0</v>
      </c>
      <c r="I135" s="22">
        <f>F135+H135</f>
        <v>0</v>
      </c>
      <c r="J135" s="43">
        <f t="shared" si="25"/>
        <v>0</v>
      </c>
      <c r="K135" s="14"/>
      <c r="L135" s="14"/>
    </row>
    <row r="136" spans="1:12" x14ac:dyDescent="0.25">
      <c r="A136" s="15" t="s">
        <v>15</v>
      </c>
      <c r="B136" s="15" t="s">
        <v>285</v>
      </c>
      <c r="C136" s="15" t="s">
        <v>15</v>
      </c>
      <c r="D136" s="16"/>
      <c r="E136" s="28"/>
      <c r="F136" s="16"/>
      <c r="G136" s="28"/>
      <c r="H136" s="16"/>
      <c r="I136" s="16"/>
      <c r="J136" s="16"/>
      <c r="K136" s="14"/>
      <c r="L136" s="14"/>
    </row>
    <row r="137" spans="1:12" ht="24.75" x14ac:dyDescent="0.25">
      <c r="A137" s="21" t="s">
        <v>286</v>
      </c>
      <c r="B137" s="38" t="s">
        <v>287</v>
      </c>
      <c r="C137" s="21" t="s">
        <v>81</v>
      </c>
      <c r="D137" s="22">
        <v>1</v>
      </c>
      <c r="E137" s="31"/>
      <c r="F137" s="22">
        <f>D137*E137</f>
        <v>0</v>
      </c>
      <c r="G137" s="31"/>
      <c r="H137" s="22">
        <f>D137*G137</f>
        <v>0</v>
      </c>
      <c r="I137" s="22">
        <f>F137+H137</f>
        <v>0</v>
      </c>
      <c r="J137" s="43">
        <f t="shared" ref="J137" si="26">I137</f>
        <v>0</v>
      </c>
      <c r="K137" s="14"/>
      <c r="L137" s="14"/>
    </row>
    <row r="138" spans="1:12" x14ac:dyDescent="0.25">
      <c r="A138" s="15" t="s">
        <v>15</v>
      </c>
      <c r="B138" s="15" t="s">
        <v>288</v>
      </c>
      <c r="C138" s="15" t="s">
        <v>15</v>
      </c>
      <c r="D138" s="16"/>
      <c r="E138" s="28"/>
      <c r="F138" s="16"/>
      <c r="G138" s="28"/>
      <c r="H138" s="16"/>
      <c r="I138" s="16"/>
      <c r="J138" s="16"/>
      <c r="K138" s="14"/>
      <c r="L138" s="14"/>
    </row>
    <row r="139" spans="1:12" x14ac:dyDescent="0.25">
      <c r="A139" s="21" t="s">
        <v>289</v>
      </c>
      <c r="B139" s="21" t="s">
        <v>290</v>
      </c>
      <c r="C139" s="21" t="s">
        <v>81</v>
      </c>
      <c r="D139" s="22">
        <v>1</v>
      </c>
      <c r="E139" s="31"/>
      <c r="F139" s="22">
        <f>D139*E139</f>
        <v>0</v>
      </c>
      <c r="G139" s="31"/>
      <c r="H139" s="22">
        <f>D139*G139</f>
        <v>0</v>
      </c>
      <c r="I139" s="22">
        <f>F139+H139</f>
        <v>0</v>
      </c>
      <c r="J139" s="43">
        <f t="shared" ref="J139:J143" si="27">I139</f>
        <v>0</v>
      </c>
      <c r="K139" s="14"/>
      <c r="L139" s="14"/>
    </row>
    <row r="140" spans="1:12" x14ac:dyDescent="0.25">
      <c r="A140" s="21" t="s">
        <v>291</v>
      </c>
      <c r="B140" s="21" t="s">
        <v>292</v>
      </c>
      <c r="C140" s="21" t="s">
        <v>81</v>
      </c>
      <c r="D140" s="22">
        <v>1</v>
      </c>
      <c r="E140" s="31"/>
      <c r="F140" s="22">
        <f>D140*E140</f>
        <v>0</v>
      </c>
      <c r="G140" s="31"/>
      <c r="H140" s="22">
        <f>D140*G140</f>
        <v>0</v>
      </c>
      <c r="I140" s="22">
        <f>F140+H140</f>
        <v>0</v>
      </c>
      <c r="J140" s="43">
        <f t="shared" si="27"/>
        <v>0</v>
      </c>
      <c r="K140" s="14"/>
      <c r="L140" s="14"/>
    </row>
    <row r="141" spans="1:12" x14ac:dyDescent="0.25">
      <c r="A141" s="21" t="s">
        <v>293</v>
      </c>
      <c r="B141" s="21" t="s">
        <v>294</v>
      </c>
      <c r="C141" s="21" t="s">
        <v>81</v>
      </c>
      <c r="D141" s="22">
        <v>1</v>
      </c>
      <c r="E141" s="31"/>
      <c r="F141" s="22">
        <f>D141*E141</f>
        <v>0</v>
      </c>
      <c r="G141" s="31"/>
      <c r="H141" s="22">
        <f>D141*G141</f>
        <v>0</v>
      </c>
      <c r="I141" s="22">
        <f>F141+H141</f>
        <v>0</v>
      </c>
      <c r="J141" s="43">
        <f t="shared" si="27"/>
        <v>0</v>
      </c>
      <c r="K141" s="14"/>
      <c r="L141" s="14"/>
    </row>
    <row r="142" spans="1:12" x14ac:dyDescent="0.25">
      <c r="A142" s="21" t="s">
        <v>295</v>
      </c>
      <c r="B142" s="21" t="s">
        <v>296</v>
      </c>
      <c r="C142" s="21" t="s">
        <v>81</v>
      </c>
      <c r="D142" s="22">
        <v>1</v>
      </c>
      <c r="E142" s="31"/>
      <c r="F142" s="22">
        <f>D142*E142</f>
        <v>0</v>
      </c>
      <c r="G142" s="31"/>
      <c r="H142" s="22">
        <f>D142*G142</f>
        <v>0</v>
      </c>
      <c r="I142" s="22">
        <f>F142+H142</f>
        <v>0</v>
      </c>
      <c r="J142" s="43">
        <f t="shared" si="27"/>
        <v>0</v>
      </c>
      <c r="K142" s="14"/>
      <c r="L142" s="14"/>
    </row>
    <row r="143" spans="1:12" x14ac:dyDescent="0.25">
      <c r="A143" s="21" t="s">
        <v>297</v>
      </c>
      <c r="B143" s="21" t="s">
        <v>298</v>
      </c>
      <c r="C143" s="21" t="s">
        <v>85</v>
      </c>
      <c r="D143" s="22">
        <v>80</v>
      </c>
      <c r="E143" s="31"/>
      <c r="F143" s="22">
        <f>D143*E143</f>
        <v>0</v>
      </c>
      <c r="G143" s="31"/>
      <c r="H143" s="22">
        <f>D143*G143</f>
        <v>0</v>
      </c>
      <c r="I143" s="22">
        <f>F143+H143</f>
        <v>0</v>
      </c>
      <c r="J143" s="43">
        <f t="shared" si="27"/>
        <v>0</v>
      </c>
      <c r="K143" s="14"/>
      <c r="L143" s="14"/>
    </row>
    <row r="144" spans="1:12" x14ac:dyDescent="0.25">
      <c r="A144" s="15" t="s">
        <v>15</v>
      </c>
      <c r="B144" s="15" t="s">
        <v>299</v>
      </c>
      <c r="C144" s="15" t="s">
        <v>15</v>
      </c>
      <c r="D144" s="16"/>
      <c r="E144" s="28"/>
      <c r="F144" s="16"/>
      <c r="G144" s="28"/>
      <c r="H144" s="16"/>
      <c r="I144" s="16"/>
      <c r="J144" s="16"/>
      <c r="K144" s="14"/>
      <c r="L144" s="14"/>
    </row>
    <row r="145" spans="1:12" x14ac:dyDescent="0.25">
      <c r="A145" s="21" t="s">
        <v>300</v>
      </c>
      <c r="B145" s="21" t="s">
        <v>301</v>
      </c>
      <c r="C145" s="21" t="s">
        <v>81</v>
      </c>
      <c r="D145" s="22">
        <v>2</v>
      </c>
      <c r="E145" s="31"/>
      <c r="F145" s="22">
        <f>D145*E145</f>
        <v>0</v>
      </c>
      <c r="G145" s="31"/>
      <c r="H145" s="22">
        <f>D145*G145</f>
        <v>0</v>
      </c>
      <c r="I145" s="22">
        <f>F145+H145</f>
        <v>0</v>
      </c>
      <c r="J145" s="43">
        <f t="shared" ref="J145:J147" si="28">I145</f>
        <v>0</v>
      </c>
      <c r="K145" s="14"/>
      <c r="L145" s="14"/>
    </row>
    <row r="146" spans="1:12" x14ac:dyDescent="0.25">
      <c r="A146" s="21" t="s">
        <v>302</v>
      </c>
      <c r="B146" s="21" t="s">
        <v>303</v>
      </c>
      <c r="C146" s="21" t="s">
        <v>72</v>
      </c>
      <c r="D146" s="22">
        <v>3</v>
      </c>
      <c r="E146" s="31"/>
      <c r="F146" s="22">
        <f>D146*E146</f>
        <v>0</v>
      </c>
      <c r="G146" s="31"/>
      <c r="H146" s="22">
        <f>D146*G146</f>
        <v>0</v>
      </c>
      <c r="I146" s="22">
        <f>F146+H146</f>
        <v>0</v>
      </c>
      <c r="J146" s="43">
        <f t="shared" si="28"/>
        <v>0</v>
      </c>
      <c r="K146" s="14"/>
      <c r="L146" s="14"/>
    </row>
    <row r="147" spans="1:12" x14ac:dyDescent="0.25">
      <c r="A147" s="21" t="s">
        <v>304</v>
      </c>
      <c r="B147" s="21" t="s">
        <v>305</v>
      </c>
      <c r="C147" s="21" t="s">
        <v>72</v>
      </c>
      <c r="D147" s="22">
        <v>6</v>
      </c>
      <c r="E147" s="31"/>
      <c r="F147" s="22">
        <f>D147*E147</f>
        <v>0</v>
      </c>
      <c r="G147" s="31"/>
      <c r="H147" s="22">
        <f>D147*G147</f>
        <v>0</v>
      </c>
      <c r="I147" s="22">
        <f>F147+H147</f>
        <v>0</v>
      </c>
      <c r="J147" s="43">
        <f t="shared" si="28"/>
        <v>0</v>
      </c>
      <c r="K147" s="14"/>
      <c r="L147" s="14"/>
    </row>
    <row r="148" spans="1:12" x14ac:dyDescent="0.25">
      <c r="A148" s="15" t="s">
        <v>15</v>
      </c>
      <c r="B148" s="15" t="s">
        <v>306</v>
      </c>
      <c r="C148" s="15" t="s">
        <v>15</v>
      </c>
      <c r="D148" s="16"/>
      <c r="E148" s="28"/>
      <c r="F148" s="16"/>
      <c r="G148" s="28"/>
      <c r="H148" s="16"/>
      <c r="I148" s="16"/>
      <c r="J148" s="16"/>
      <c r="K148" s="14"/>
      <c r="L148" s="14"/>
    </row>
    <row r="149" spans="1:12" x14ac:dyDescent="0.25">
      <c r="A149" s="21" t="s">
        <v>307</v>
      </c>
      <c r="B149" s="21" t="s">
        <v>308</v>
      </c>
      <c r="C149" s="21" t="s">
        <v>85</v>
      </c>
      <c r="D149" s="22">
        <v>46</v>
      </c>
      <c r="E149" s="31"/>
      <c r="F149" s="22">
        <f>D149*E149</f>
        <v>0</v>
      </c>
      <c r="G149" s="31"/>
      <c r="H149" s="22">
        <f>D149*G149</f>
        <v>0</v>
      </c>
      <c r="I149" s="22">
        <f>F149+H149</f>
        <v>0</v>
      </c>
      <c r="J149" s="43">
        <f t="shared" ref="J149" si="29">I149</f>
        <v>0</v>
      </c>
      <c r="K149" s="14"/>
      <c r="L149" s="14"/>
    </row>
    <row r="150" spans="1:12" x14ac:dyDescent="0.25">
      <c r="A150" s="15" t="s">
        <v>15</v>
      </c>
      <c r="B150" s="15" t="s">
        <v>309</v>
      </c>
      <c r="C150" s="15" t="s">
        <v>15</v>
      </c>
      <c r="D150" s="16"/>
      <c r="E150" s="28"/>
      <c r="F150" s="16"/>
      <c r="G150" s="28"/>
      <c r="H150" s="16"/>
      <c r="I150" s="16"/>
      <c r="J150" s="16"/>
      <c r="K150" s="14"/>
      <c r="L150" s="14"/>
    </row>
    <row r="151" spans="1:12" x14ac:dyDescent="0.25">
      <c r="A151" s="21" t="s">
        <v>310</v>
      </c>
      <c r="B151" s="21" t="s">
        <v>311</v>
      </c>
      <c r="C151" s="21" t="s">
        <v>72</v>
      </c>
      <c r="D151" s="22">
        <v>16</v>
      </c>
      <c r="E151" s="31"/>
      <c r="F151" s="22">
        <f>D151*E151</f>
        <v>0</v>
      </c>
      <c r="G151" s="31"/>
      <c r="H151" s="22">
        <f>D151*G151</f>
        <v>0</v>
      </c>
      <c r="I151" s="22">
        <f>F151+H151</f>
        <v>0</v>
      </c>
      <c r="J151" s="43">
        <f t="shared" ref="J151" si="30">I151</f>
        <v>0</v>
      </c>
      <c r="K151" s="14"/>
      <c r="L151" s="14"/>
    </row>
    <row r="152" spans="1:12" x14ac:dyDescent="0.25">
      <c r="A152" s="19" t="s">
        <v>15</v>
      </c>
      <c r="B152" s="19" t="s">
        <v>312</v>
      </c>
      <c r="C152" s="19" t="s">
        <v>15</v>
      </c>
      <c r="D152" s="20"/>
      <c r="E152" s="30"/>
      <c r="F152" s="20">
        <f>SUM(F115:F151)</f>
        <v>0</v>
      </c>
      <c r="G152" s="30"/>
      <c r="H152" s="20">
        <f>SUM(H115:H151)</f>
        <v>0</v>
      </c>
      <c r="I152" s="20">
        <f>SUM(I115:I151)</f>
        <v>0</v>
      </c>
      <c r="J152" s="20">
        <f>SUM(J115:J151)</f>
        <v>0</v>
      </c>
      <c r="K152" s="14"/>
      <c r="L152" s="14"/>
    </row>
    <row r="153" spans="1:12" x14ac:dyDescent="0.25">
      <c r="A153" s="15" t="s">
        <v>15</v>
      </c>
      <c r="B153" s="15" t="s">
        <v>313</v>
      </c>
      <c r="C153" s="15" t="s">
        <v>15</v>
      </c>
      <c r="D153" s="16"/>
      <c r="E153" s="28"/>
      <c r="F153" s="16"/>
      <c r="G153" s="28"/>
      <c r="H153" s="16"/>
      <c r="I153" s="16"/>
      <c r="J153" s="16"/>
      <c r="K153" s="14"/>
      <c r="L153" s="14"/>
    </row>
    <row r="154" spans="1:12" x14ac:dyDescent="0.25">
      <c r="A154" s="15" t="s">
        <v>15</v>
      </c>
      <c r="B154" s="15" t="s">
        <v>314</v>
      </c>
      <c r="C154" s="15" t="s">
        <v>15</v>
      </c>
      <c r="D154" s="16"/>
      <c r="E154" s="28"/>
      <c r="F154" s="16"/>
      <c r="G154" s="28"/>
      <c r="H154" s="16"/>
      <c r="I154" s="16"/>
      <c r="J154" s="16"/>
      <c r="K154" s="14"/>
      <c r="L154" s="14"/>
    </row>
    <row r="155" spans="1:12" x14ac:dyDescent="0.25">
      <c r="A155" s="15" t="s">
        <v>15</v>
      </c>
      <c r="B155" s="15" t="s">
        <v>315</v>
      </c>
      <c r="C155" s="15" t="s">
        <v>15</v>
      </c>
      <c r="D155" s="16"/>
      <c r="E155" s="28"/>
      <c r="F155" s="16"/>
      <c r="G155" s="28"/>
      <c r="H155" s="16"/>
      <c r="I155" s="16"/>
      <c r="J155" s="16"/>
      <c r="K155" s="14"/>
      <c r="L155" s="14"/>
    </row>
    <row r="156" spans="1:12" x14ac:dyDescent="0.25">
      <c r="A156" s="21" t="s">
        <v>15</v>
      </c>
      <c r="B156" s="21" t="s">
        <v>15</v>
      </c>
      <c r="C156" s="21" t="s">
        <v>15</v>
      </c>
      <c r="D156" s="22"/>
      <c r="E156" s="31"/>
      <c r="F156" s="22"/>
      <c r="G156" s="31"/>
      <c r="H156" s="22"/>
      <c r="I156" s="22"/>
      <c r="J156" s="22"/>
      <c r="K156" s="14"/>
      <c r="L156" s="14"/>
    </row>
    <row r="157" spans="1:12" x14ac:dyDescent="0.25">
      <c r="A157" s="21" t="s">
        <v>316</v>
      </c>
      <c r="B157" s="21" t="s">
        <v>317</v>
      </c>
      <c r="C157" s="21" t="s">
        <v>15</v>
      </c>
      <c r="D157" s="22"/>
      <c r="E157" s="31"/>
      <c r="F157" s="22">
        <f>M4+Parametry!B34/100*F137+Parametry!B33/100*F139+Parametry!B33/100*F140+Parametry!B33/100*F141+Parametry!B33/100*F142+Parametry!B33/100*F143+Parametry!B33/100*F145+Parametry!B33/100*F146+Parametry!B33/100*F147+Parametry!B34/100*F149+Parametry!B34/100*F151</f>
        <v>0</v>
      </c>
      <c r="G157" s="31"/>
      <c r="H157" s="22"/>
      <c r="I157" s="22">
        <f>F157+H157</f>
        <v>0</v>
      </c>
      <c r="J157" s="43">
        <f t="shared" ref="J157" si="31">I157</f>
        <v>0</v>
      </c>
      <c r="K157" s="14"/>
      <c r="L157" s="14"/>
    </row>
    <row r="158" spans="1:12" x14ac:dyDescent="0.25">
      <c r="A158" s="17" t="s">
        <v>15</v>
      </c>
      <c r="B158" s="17" t="s">
        <v>318</v>
      </c>
      <c r="C158" s="17" t="s">
        <v>15</v>
      </c>
      <c r="D158" s="18"/>
      <c r="E158" s="29"/>
      <c r="F158" s="18">
        <f>SUM(F9:F111,F113,F115:F151,F153:F157)</f>
        <v>0</v>
      </c>
      <c r="G158" s="29"/>
      <c r="H158" s="18">
        <f>SUM(H9:H111,H113,H115:H151,H153:H157)</f>
        <v>0</v>
      </c>
      <c r="I158" s="18">
        <f>SUM(I9:I111,I113,I115:I151,I153:I157)</f>
        <v>0</v>
      </c>
      <c r="J158" s="18">
        <f>SUM(J9:J111,J113,J115:J151,J153:J157)</f>
        <v>0</v>
      </c>
      <c r="K158" s="14"/>
      <c r="L158" s="14"/>
    </row>
    <row r="159" spans="1:12" x14ac:dyDescent="0.25">
      <c r="A159" s="17" t="s">
        <v>15</v>
      </c>
      <c r="B159" s="17" t="s">
        <v>319</v>
      </c>
      <c r="C159" s="17" t="s">
        <v>15</v>
      </c>
      <c r="D159" s="18"/>
      <c r="E159" s="29"/>
      <c r="F159" s="18"/>
      <c r="G159" s="29"/>
      <c r="H159" s="18"/>
      <c r="I159" s="18"/>
      <c r="J159" s="18"/>
      <c r="K159" s="14"/>
      <c r="L159" s="14"/>
    </row>
    <row r="160" spans="1:12" x14ac:dyDescent="0.25">
      <c r="A160" s="15" t="s">
        <v>15</v>
      </c>
      <c r="B160" s="15" t="s">
        <v>320</v>
      </c>
      <c r="C160" s="15" t="s">
        <v>15</v>
      </c>
      <c r="D160" s="16"/>
      <c r="E160" s="28"/>
      <c r="F160" s="16"/>
      <c r="G160" s="28"/>
      <c r="H160" s="16"/>
      <c r="I160" s="16"/>
      <c r="J160" s="16"/>
      <c r="K160" s="14"/>
      <c r="L160" s="14"/>
    </row>
    <row r="161" spans="1:12" x14ac:dyDescent="0.25">
      <c r="A161" s="21" t="s">
        <v>321</v>
      </c>
      <c r="B161" s="21" t="s">
        <v>322</v>
      </c>
      <c r="C161" s="21" t="s">
        <v>72</v>
      </c>
      <c r="D161" s="22">
        <v>36</v>
      </c>
      <c r="E161" s="31"/>
      <c r="F161" s="22">
        <f>D161*E161</f>
        <v>0</v>
      </c>
      <c r="G161" s="31"/>
      <c r="H161" s="22">
        <f>D161*G161</f>
        <v>0</v>
      </c>
      <c r="I161" s="22">
        <f>F161+H161</f>
        <v>0</v>
      </c>
      <c r="J161" s="43">
        <f t="shared" ref="J161" si="32">I161</f>
        <v>0</v>
      </c>
      <c r="K161" s="14"/>
      <c r="L161" s="14"/>
    </row>
    <row r="162" spans="1:12" x14ac:dyDescent="0.25">
      <c r="A162" s="15" t="s">
        <v>15</v>
      </c>
      <c r="B162" s="15" t="s">
        <v>323</v>
      </c>
      <c r="C162" s="15" t="s">
        <v>15</v>
      </c>
      <c r="D162" s="16"/>
      <c r="E162" s="28"/>
      <c r="F162" s="16"/>
      <c r="G162" s="28"/>
      <c r="H162" s="16"/>
      <c r="I162" s="16"/>
      <c r="J162" s="16"/>
      <c r="K162" s="14"/>
      <c r="L162" s="14"/>
    </row>
    <row r="163" spans="1:12" x14ac:dyDescent="0.25">
      <c r="A163" s="21" t="s">
        <v>324</v>
      </c>
      <c r="B163" s="21" t="s">
        <v>325</v>
      </c>
      <c r="C163" s="21" t="s">
        <v>81</v>
      </c>
      <c r="D163" s="22">
        <v>1</v>
      </c>
      <c r="E163" s="31"/>
      <c r="F163" s="22">
        <f>D163*E163</f>
        <v>0</v>
      </c>
      <c r="G163" s="31"/>
      <c r="H163" s="22">
        <f>D163*G163</f>
        <v>0</v>
      </c>
      <c r="I163" s="22">
        <f>F163+H163</f>
        <v>0</v>
      </c>
      <c r="J163" s="43">
        <f t="shared" ref="J163" si="33">I163</f>
        <v>0</v>
      </c>
      <c r="K163" s="14"/>
      <c r="L163" s="14"/>
    </row>
    <row r="164" spans="1:12" x14ac:dyDescent="0.25">
      <c r="A164" s="15" t="s">
        <v>15</v>
      </c>
      <c r="B164" s="15" t="s">
        <v>326</v>
      </c>
      <c r="C164" s="15" t="s">
        <v>15</v>
      </c>
      <c r="D164" s="16"/>
      <c r="E164" s="28"/>
      <c r="F164" s="16"/>
      <c r="G164" s="28"/>
      <c r="H164" s="16"/>
      <c r="I164" s="16"/>
      <c r="J164" s="16"/>
      <c r="K164" s="14"/>
      <c r="L164" s="14"/>
    </row>
    <row r="165" spans="1:12" x14ac:dyDescent="0.25">
      <c r="A165" s="21" t="s">
        <v>327</v>
      </c>
      <c r="B165" s="21" t="s">
        <v>328</v>
      </c>
      <c r="C165" s="21" t="s">
        <v>85</v>
      </c>
      <c r="D165" s="22">
        <v>30</v>
      </c>
      <c r="E165" s="31"/>
      <c r="F165" s="22">
        <f>D165*E165</f>
        <v>0</v>
      </c>
      <c r="G165" s="31"/>
      <c r="H165" s="22">
        <f>D165*G165</f>
        <v>0</v>
      </c>
      <c r="I165" s="22">
        <f>F165+H165</f>
        <v>0</v>
      </c>
      <c r="J165" s="43">
        <f t="shared" ref="J165:J174" si="34">I165</f>
        <v>0</v>
      </c>
      <c r="K165" s="14"/>
      <c r="L165" s="14"/>
    </row>
    <row r="166" spans="1:12" x14ac:dyDescent="0.25">
      <c r="A166" s="21" t="s">
        <v>329</v>
      </c>
      <c r="B166" s="21" t="s">
        <v>330</v>
      </c>
      <c r="C166" s="21" t="s">
        <v>81</v>
      </c>
      <c r="D166" s="22">
        <v>4</v>
      </c>
      <c r="E166" s="31"/>
      <c r="F166" s="22">
        <f>D166*E166</f>
        <v>0</v>
      </c>
      <c r="G166" s="31"/>
      <c r="H166" s="22">
        <f>D166*G166</f>
        <v>0</v>
      </c>
      <c r="I166" s="22">
        <f>F166+H166</f>
        <v>0</v>
      </c>
      <c r="J166" s="43">
        <f t="shared" si="34"/>
        <v>0</v>
      </c>
      <c r="K166" s="14"/>
      <c r="L166" s="14"/>
    </row>
    <row r="167" spans="1:12" x14ac:dyDescent="0.25">
      <c r="A167" s="15" t="s">
        <v>15</v>
      </c>
      <c r="B167" s="15" t="s">
        <v>331</v>
      </c>
      <c r="C167" s="15" t="s">
        <v>15</v>
      </c>
      <c r="D167" s="16"/>
      <c r="E167" s="28"/>
      <c r="F167" s="16"/>
      <c r="G167" s="28"/>
      <c r="H167" s="16"/>
      <c r="I167" s="16"/>
      <c r="J167" s="16"/>
      <c r="K167" s="14"/>
      <c r="L167" s="14"/>
    </row>
    <row r="168" spans="1:12" x14ac:dyDescent="0.25">
      <c r="A168" s="21" t="s">
        <v>332</v>
      </c>
      <c r="B168" s="21" t="s">
        <v>333</v>
      </c>
      <c r="C168" s="21" t="s">
        <v>81</v>
      </c>
      <c r="D168" s="22">
        <v>4</v>
      </c>
      <c r="E168" s="31"/>
      <c r="F168" s="22">
        <f>D168*E168</f>
        <v>0</v>
      </c>
      <c r="G168" s="31"/>
      <c r="H168" s="22">
        <f>D168*G168</f>
        <v>0</v>
      </c>
      <c r="I168" s="22">
        <f>F168+H168</f>
        <v>0</v>
      </c>
      <c r="J168" s="43">
        <f t="shared" si="34"/>
        <v>0</v>
      </c>
      <c r="K168" s="14"/>
      <c r="L168" s="14"/>
    </row>
    <row r="169" spans="1:12" x14ac:dyDescent="0.25">
      <c r="A169" s="21" t="s">
        <v>334</v>
      </c>
      <c r="B169" s="21" t="s">
        <v>335</v>
      </c>
      <c r="C169" s="21" t="s">
        <v>81</v>
      </c>
      <c r="D169" s="22">
        <v>6</v>
      </c>
      <c r="E169" s="31"/>
      <c r="F169" s="22">
        <f>D169*E169</f>
        <v>0</v>
      </c>
      <c r="G169" s="31"/>
      <c r="H169" s="22">
        <f>D169*G169</f>
        <v>0</v>
      </c>
      <c r="I169" s="22">
        <f>F169+H169</f>
        <v>0</v>
      </c>
      <c r="J169" s="43">
        <f t="shared" si="34"/>
        <v>0</v>
      </c>
      <c r="K169" s="14"/>
      <c r="L169" s="14"/>
    </row>
    <row r="170" spans="1:12" x14ac:dyDescent="0.25">
      <c r="A170" s="15" t="s">
        <v>15</v>
      </c>
      <c r="B170" s="15" t="s">
        <v>336</v>
      </c>
      <c r="C170" s="15" t="s">
        <v>15</v>
      </c>
      <c r="D170" s="16"/>
      <c r="E170" s="28"/>
      <c r="F170" s="16"/>
      <c r="G170" s="28"/>
      <c r="H170" s="16"/>
      <c r="I170" s="16"/>
      <c r="J170" s="16"/>
      <c r="K170" s="14"/>
      <c r="L170" s="14"/>
    </row>
    <row r="171" spans="1:12" x14ac:dyDescent="0.25">
      <c r="A171" s="21" t="s">
        <v>337</v>
      </c>
      <c r="B171" s="21" t="s">
        <v>338</v>
      </c>
      <c r="C171" s="21" t="s">
        <v>81</v>
      </c>
      <c r="D171" s="22">
        <v>6</v>
      </c>
      <c r="E171" s="31"/>
      <c r="F171" s="22">
        <f>D171*E171</f>
        <v>0</v>
      </c>
      <c r="G171" s="31"/>
      <c r="H171" s="22">
        <f>D171*G171</f>
        <v>0</v>
      </c>
      <c r="I171" s="22">
        <f>F171+H171</f>
        <v>0</v>
      </c>
      <c r="J171" s="43">
        <f t="shared" si="34"/>
        <v>0</v>
      </c>
      <c r="K171" s="14"/>
      <c r="L171" s="14"/>
    </row>
    <row r="172" spans="1:12" x14ac:dyDescent="0.25">
      <c r="A172" s="21" t="s">
        <v>339</v>
      </c>
      <c r="B172" s="21" t="s">
        <v>340</v>
      </c>
      <c r="C172" s="21" t="s">
        <v>81</v>
      </c>
      <c r="D172" s="22">
        <v>6</v>
      </c>
      <c r="E172" s="31"/>
      <c r="F172" s="22">
        <f>D172*E172</f>
        <v>0</v>
      </c>
      <c r="G172" s="31"/>
      <c r="H172" s="22">
        <f>D172*G172</f>
        <v>0</v>
      </c>
      <c r="I172" s="22">
        <f>F172+H172</f>
        <v>0</v>
      </c>
      <c r="J172" s="43">
        <f t="shared" si="34"/>
        <v>0</v>
      </c>
      <c r="K172" s="14"/>
      <c r="L172" s="14"/>
    </row>
    <row r="173" spans="1:12" x14ac:dyDescent="0.25">
      <c r="A173" s="15" t="s">
        <v>15</v>
      </c>
      <c r="B173" s="15" t="s">
        <v>341</v>
      </c>
      <c r="C173" s="15" t="s">
        <v>15</v>
      </c>
      <c r="D173" s="16"/>
      <c r="E173" s="28"/>
      <c r="F173" s="16"/>
      <c r="G173" s="28"/>
      <c r="H173" s="16"/>
      <c r="I173" s="16"/>
      <c r="J173" s="16"/>
      <c r="K173" s="14"/>
      <c r="L173" s="14"/>
    </row>
    <row r="174" spans="1:12" x14ac:dyDescent="0.25">
      <c r="A174" s="21" t="s">
        <v>342</v>
      </c>
      <c r="B174" s="21" t="s">
        <v>343</v>
      </c>
      <c r="C174" s="21" t="s">
        <v>81</v>
      </c>
      <c r="D174" s="22">
        <v>2</v>
      </c>
      <c r="E174" s="31"/>
      <c r="F174" s="22">
        <f>D174*E174</f>
        <v>0</v>
      </c>
      <c r="G174" s="31"/>
      <c r="H174" s="22">
        <f>D174*G174</f>
        <v>0</v>
      </c>
      <c r="I174" s="22">
        <f>F174+H174</f>
        <v>0</v>
      </c>
      <c r="J174" s="43">
        <f t="shared" si="34"/>
        <v>0</v>
      </c>
      <c r="K174" s="14"/>
      <c r="L174" s="14"/>
    </row>
    <row r="175" spans="1:12" x14ac:dyDescent="0.25">
      <c r="A175" s="15" t="s">
        <v>15</v>
      </c>
      <c r="B175" s="15" t="s">
        <v>344</v>
      </c>
      <c r="C175" s="15" t="s">
        <v>15</v>
      </c>
      <c r="D175" s="16"/>
      <c r="E175" s="28"/>
      <c r="F175" s="16"/>
      <c r="G175" s="28"/>
      <c r="H175" s="16"/>
      <c r="I175" s="16"/>
      <c r="J175" s="16"/>
      <c r="K175" s="14"/>
      <c r="L175" s="14"/>
    </row>
    <row r="176" spans="1:12" x14ac:dyDescent="0.25">
      <c r="A176" s="21" t="s">
        <v>345</v>
      </c>
      <c r="B176" s="21" t="s">
        <v>346</v>
      </c>
      <c r="C176" s="21" t="s">
        <v>347</v>
      </c>
      <c r="D176" s="22">
        <v>40</v>
      </c>
      <c r="E176" s="31"/>
      <c r="F176" s="22">
        <f>D176*E176</f>
        <v>0</v>
      </c>
      <c r="G176" s="31"/>
      <c r="H176" s="22">
        <f>D176*G176</f>
        <v>0</v>
      </c>
      <c r="I176" s="22">
        <f>F176+H176</f>
        <v>0</v>
      </c>
      <c r="J176" s="43">
        <f t="shared" ref="J176:J177" si="35">I176</f>
        <v>0</v>
      </c>
      <c r="K176" s="14"/>
      <c r="L176" s="14"/>
    </row>
    <row r="177" spans="1:12" x14ac:dyDescent="0.25">
      <c r="A177" s="21" t="s">
        <v>348</v>
      </c>
      <c r="B177" s="21" t="s">
        <v>349</v>
      </c>
      <c r="C177" s="21" t="s">
        <v>350</v>
      </c>
      <c r="D177" s="22">
        <v>22</v>
      </c>
      <c r="E177" s="31"/>
      <c r="F177" s="22">
        <f>D177*E177</f>
        <v>0</v>
      </c>
      <c r="G177" s="31"/>
      <c r="H177" s="22">
        <f>D177*G177</f>
        <v>0</v>
      </c>
      <c r="I177" s="22">
        <f>F177+H177</f>
        <v>0</v>
      </c>
      <c r="J177" s="43">
        <f t="shared" si="35"/>
        <v>0</v>
      </c>
      <c r="K177" s="14"/>
      <c r="L177" s="14"/>
    </row>
    <row r="178" spans="1:12" x14ac:dyDescent="0.25">
      <c r="A178" s="15" t="s">
        <v>15</v>
      </c>
      <c r="B178" s="15" t="s">
        <v>351</v>
      </c>
      <c r="C178" s="15" t="s">
        <v>15</v>
      </c>
      <c r="D178" s="16"/>
      <c r="E178" s="28"/>
      <c r="F178" s="16"/>
      <c r="G178" s="28"/>
      <c r="H178" s="16"/>
      <c r="I178" s="16"/>
      <c r="J178" s="16"/>
      <c r="K178" s="14"/>
      <c r="L178" s="14"/>
    </row>
    <row r="179" spans="1:12" x14ac:dyDescent="0.25">
      <c r="A179" s="21" t="s">
        <v>352</v>
      </c>
      <c r="B179" s="21" t="s">
        <v>353</v>
      </c>
      <c r="C179" s="21" t="s">
        <v>81</v>
      </c>
      <c r="D179" s="22">
        <v>3</v>
      </c>
      <c r="E179" s="31"/>
      <c r="F179" s="22">
        <f>D179*E179</f>
        <v>0</v>
      </c>
      <c r="G179" s="31"/>
      <c r="H179" s="22">
        <f>D179*G179</f>
        <v>0</v>
      </c>
      <c r="I179" s="22">
        <f>F179+H179</f>
        <v>0</v>
      </c>
      <c r="J179" s="43">
        <f t="shared" ref="J179" si="36">I179</f>
        <v>0</v>
      </c>
      <c r="K179" s="14"/>
      <c r="L179" s="14"/>
    </row>
    <row r="180" spans="1:12" x14ac:dyDescent="0.25">
      <c r="A180" s="15" t="s">
        <v>15</v>
      </c>
      <c r="B180" s="15" t="s">
        <v>354</v>
      </c>
      <c r="C180" s="15" t="s">
        <v>15</v>
      </c>
      <c r="D180" s="16"/>
      <c r="E180" s="28"/>
      <c r="F180" s="16"/>
      <c r="G180" s="28"/>
      <c r="H180" s="16"/>
      <c r="I180" s="16"/>
      <c r="J180" s="16"/>
      <c r="K180" s="14"/>
      <c r="L180" s="14"/>
    </row>
    <row r="181" spans="1:12" x14ac:dyDescent="0.25">
      <c r="A181" s="21" t="s">
        <v>355</v>
      </c>
      <c r="B181" s="21" t="s">
        <v>356</v>
      </c>
      <c r="C181" s="21" t="s">
        <v>357</v>
      </c>
      <c r="D181" s="22">
        <v>0.5</v>
      </c>
      <c r="E181" s="31"/>
      <c r="F181" s="22">
        <f>D181*E181</f>
        <v>0</v>
      </c>
      <c r="G181" s="31"/>
      <c r="H181" s="22">
        <f>D181*G181</f>
        <v>0</v>
      </c>
      <c r="I181" s="22">
        <f>F181+H181</f>
        <v>0</v>
      </c>
      <c r="J181" s="43">
        <f t="shared" ref="J181" si="37">I181</f>
        <v>0</v>
      </c>
      <c r="K181" s="14"/>
      <c r="L181" s="14"/>
    </row>
    <row r="182" spans="1:12" x14ac:dyDescent="0.25">
      <c r="A182" s="17" t="s">
        <v>15</v>
      </c>
      <c r="B182" s="17" t="s">
        <v>358</v>
      </c>
      <c r="C182" s="17" t="s">
        <v>15</v>
      </c>
      <c r="D182" s="18"/>
      <c r="E182" s="29"/>
      <c r="F182" s="18">
        <f>SUM(F160:F181)</f>
        <v>0</v>
      </c>
      <c r="G182" s="29"/>
      <c r="H182" s="18">
        <f>SUM(H160:H181)</f>
        <v>0</v>
      </c>
      <c r="I182" s="18">
        <f>SUM(I160:I181)</f>
        <v>0</v>
      </c>
      <c r="J182" s="18">
        <f>SUM(J160:J181)</f>
        <v>0</v>
      </c>
      <c r="K182" s="14"/>
      <c r="L182" s="14"/>
    </row>
  </sheetData>
  <sheetProtection password="BAAB" sheet="1" formatColumns="0" formatRows="0"/>
  <pageMargins left="0.41" right="0.37" top="0.61" bottom="0.52" header="0.31496062992125984" footer="0.25"/>
  <pageSetup paperSize="9" scale="97" fitToHeight="0" orientation="landscape" r:id="rId1"/>
  <headerFooter>
    <oddFooter>&amp;CStr.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C35"/>
  <sheetViews>
    <sheetView workbookViewId="0"/>
  </sheetViews>
  <sheetFormatPr defaultRowHeight="15" x14ac:dyDescent="0.25"/>
  <cols>
    <col min="1" max="1" width="28.85546875" style="11" bestFit="1" customWidth="1"/>
    <col min="2" max="2" width="63.42578125" style="11" bestFit="1" customWidth="1"/>
    <col min="3" max="3" width="9.140625" style="4"/>
    <col min="4" max="4" width="0" style="4" hidden="1" customWidth="1"/>
    <col min="5" max="16384" width="9.140625" style="4"/>
  </cols>
  <sheetData>
    <row r="1" spans="1:3" x14ac:dyDescent="0.25">
      <c r="A1" s="2" t="s">
        <v>0</v>
      </c>
      <c r="B1" s="2" t="s">
        <v>1</v>
      </c>
      <c r="C1" s="3"/>
    </row>
    <row r="2" spans="1:3" x14ac:dyDescent="0.25">
      <c r="A2" s="2" t="s">
        <v>2</v>
      </c>
      <c r="B2" s="5" t="s">
        <v>3</v>
      </c>
      <c r="C2" s="3"/>
    </row>
    <row r="3" spans="1:3" ht="26.25" x14ac:dyDescent="0.25">
      <c r="A3" s="2" t="s">
        <v>4</v>
      </c>
      <c r="B3" s="6" t="s">
        <v>5</v>
      </c>
      <c r="C3" s="3"/>
    </row>
    <row r="4" spans="1:3" ht="26.25" x14ac:dyDescent="0.25">
      <c r="A4" s="2" t="s">
        <v>6</v>
      </c>
      <c r="B4" s="6" t="s">
        <v>7</v>
      </c>
      <c r="C4" s="3"/>
    </row>
    <row r="5" spans="1:3" x14ac:dyDescent="0.25">
      <c r="A5" s="2" t="s">
        <v>8</v>
      </c>
      <c r="B5" s="7" t="s">
        <v>9</v>
      </c>
      <c r="C5" s="3"/>
    </row>
    <row r="6" spans="1:3" x14ac:dyDescent="0.25">
      <c r="A6" s="2" t="s">
        <v>10</v>
      </c>
      <c r="B6" s="7" t="s">
        <v>11</v>
      </c>
      <c r="C6" s="3"/>
    </row>
    <row r="7" spans="1:3" x14ac:dyDescent="0.25">
      <c r="A7" s="2" t="s">
        <v>12</v>
      </c>
      <c r="B7" s="7" t="s">
        <v>13</v>
      </c>
      <c r="C7" s="3"/>
    </row>
    <row r="8" spans="1:3" x14ac:dyDescent="0.25">
      <c r="A8" s="2" t="s">
        <v>14</v>
      </c>
      <c r="B8" s="7" t="s">
        <v>15</v>
      </c>
      <c r="C8" s="3"/>
    </row>
    <row r="9" spans="1:3" x14ac:dyDescent="0.25">
      <c r="A9" s="2" t="s">
        <v>16</v>
      </c>
      <c r="B9" s="7" t="s">
        <v>17</v>
      </c>
      <c r="C9" s="3"/>
    </row>
    <row r="10" spans="1:3" x14ac:dyDescent="0.25">
      <c r="A10" s="2" t="s">
        <v>18</v>
      </c>
      <c r="B10" s="7" t="s">
        <v>19</v>
      </c>
      <c r="C10" s="3"/>
    </row>
    <row r="11" spans="1:3" x14ac:dyDescent="0.25">
      <c r="A11" s="2" t="s">
        <v>20</v>
      </c>
      <c r="B11" s="7" t="s">
        <v>21</v>
      </c>
      <c r="C11" s="3"/>
    </row>
    <row r="12" spans="1:3" x14ac:dyDescent="0.25">
      <c r="A12" s="2" t="s">
        <v>22</v>
      </c>
      <c r="B12" s="7" t="s">
        <v>17</v>
      </c>
      <c r="C12" s="3"/>
    </row>
    <row r="13" spans="1:3" x14ac:dyDescent="0.25">
      <c r="A13" s="2" t="s">
        <v>23</v>
      </c>
      <c r="B13" s="7" t="s">
        <v>15</v>
      </c>
      <c r="C13" s="3"/>
    </row>
    <row r="14" spans="1:3" x14ac:dyDescent="0.25">
      <c r="A14" s="2" t="s">
        <v>24</v>
      </c>
      <c r="B14" s="7" t="s">
        <v>25</v>
      </c>
      <c r="C14" s="3"/>
    </row>
    <row r="15" spans="1:3" x14ac:dyDescent="0.25">
      <c r="A15" s="2" t="s">
        <v>15</v>
      </c>
      <c r="B15" s="8" t="s">
        <v>15</v>
      </c>
      <c r="C15" s="3"/>
    </row>
    <row r="16" spans="1:3" x14ac:dyDescent="0.25">
      <c r="A16" s="2" t="s">
        <v>26</v>
      </c>
      <c r="B16" s="9" t="s">
        <v>27</v>
      </c>
      <c r="C16" s="3"/>
    </row>
    <row r="17" spans="1:3" x14ac:dyDescent="0.25">
      <c r="A17" s="2" t="s">
        <v>28</v>
      </c>
      <c r="B17" s="9" t="s">
        <v>29</v>
      </c>
      <c r="C17" s="3"/>
    </row>
    <row r="18" spans="1:3" x14ac:dyDescent="0.25">
      <c r="A18" s="2" t="s">
        <v>30</v>
      </c>
      <c r="B18" s="9" t="s">
        <v>31</v>
      </c>
      <c r="C18" s="3"/>
    </row>
    <row r="19" spans="1:3" x14ac:dyDescent="0.25">
      <c r="A19" s="2" t="s">
        <v>32</v>
      </c>
      <c r="B19" s="9" t="s">
        <v>33</v>
      </c>
      <c r="C19" s="3"/>
    </row>
    <row r="20" spans="1:3" x14ac:dyDescent="0.25">
      <c r="A20" s="2" t="s">
        <v>34</v>
      </c>
      <c r="B20" s="9" t="s">
        <v>33</v>
      </c>
      <c r="C20" s="3"/>
    </row>
    <row r="21" spans="1:3" x14ac:dyDescent="0.25">
      <c r="A21" s="2" t="s">
        <v>35</v>
      </c>
      <c r="B21" s="9" t="s">
        <v>33</v>
      </c>
      <c r="C21" s="3"/>
    </row>
    <row r="22" spans="1:3" x14ac:dyDescent="0.25">
      <c r="A22" s="2" t="s">
        <v>36</v>
      </c>
      <c r="B22" s="9" t="s">
        <v>33</v>
      </c>
      <c r="C22" s="3"/>
    </row>
    <row r="23" spans="1:3" x14ac:dyDescent="0.25">
      <c r="A23" s="2" t="s">
        <v>37</v>
      </c>
      <c r="B23" s="9" t="s">
        <v>33</v>
      </c>
      <c r="C23" s="3"/>
    </row>
    <row r="24" spans="1:3" x14ac:dyDescent="0.25">
      <c r="A24" s="2" t="s">
        <v>38</v>
      </c>
      <c r="B24" s="9" t="s">
        <v>33</v>
      </c>
      <c r="C24" s="3"/>
    </row>
    <row r="25" spans="1:3" x14ac:dyDescent="0.25">
      <c r="A25" s="2" t="s">
        <v>39</v>
      </c>
      <c r="B25" s="9" t="s">
        <v>33</v>
      </c>
      <c r="C25" s="3"/>
    </row>
    <row r="26" spans="1:3" x14ac:dyDescent="0.25">
      <c r="A26" s="2" t="s">
        <v>40</v>
      </c>
      <c r="B26" s="9" t="s">
        <v>41</v>
      </c>
      <c r="C26" s="3"/>
    </row>
    <row r="27" spans="1:3" x14ac:dyDescent="0.25">
      <c r="A27" s="2" t="s">
        <v>42</v>
      </c>
      <c r="B27" s="9" t="s">
        <v>33</v>
      </c>
      <c r="C27" s="3"/>
    </row>
    <row r="28" spans="1:3" x14ac:dyDescent="0.25">
      <c r="A28" s="2" t="s">
        <v>43</v>
      </c>
      <c r="B28" s="9" t="s">
        <v>33</v>
      </c>
      <c r="C28" s="3"/>
    </row>
    <row r="29" spans="1:3" x14ac:dyDescent="0.25">
      <c r="A29" s="2" t="s">
        <v>44</v>
      </c>
      <c r="B29" s="9" t="s">
        <v>33</v>
      </c>
      <c r="C29" s="3"/>
    </row>
    <row r="30" spans="1:3" x14ac:dyDescent="0.25">
      <c r="A30" s="2" t="s">
        <v>45</v>
      </c>
      <c r="B30" s="9" t="s">
        <v>33</v>
      </c>
      <c r="C30" s="3"/>
    </row>
    <row r="31" spans="1:3" ht="24.75" x14ac:dyDescent="0.25">
      <c r="A31" s="10" t="s">
        <v>46</v>
      </c>
      <c r="B31" s="9" t="s">
        <v>47</v>
      </c>
      <c r="C31" s="3"/>
    </row>
    <row r="32" spans="1:3" x14ac:dyDescent="0.25">
      <c r="A32" s="2" t="s">
        <v>48</v>
      </c>
      <c r="B32" s="9" t="s">
        <v>49</v>
      </c>
      <c r="C32" s="3"/>
    </row>
    <row r="33" spans="1:2" x14ac:dyDescent="0.25">
      <c r="A33" s="11" t="s">
        <v>50</v>
      </c>
      <c r="B33" s="11">
        <v>10</v>
      </c>
    </row>
    <row r="34" spans="1:2" x14ac:dyDescent="0.25">
      <c r="A34" s="11" t="s">
        <v>51</v>
      </c>
      <c r="B34" s="11">
        <v>5</v>
      </c>
    </row>
    <row r="35" spans="1:2" x14ac:dyDescent="0.25">
      <c r="A35" s="11" t="s">
        <v>52</v>
      </c>
      <c r="B35" s="11">
        <v>2</v>
      </c>
    </row>
  </sheetData>
  <sheetProtection password="BAAB" sheet="1" objects="1" scenarios="1" formatColumns="0" formatRows="0"/>
  <pageMargins left="0.7" right="0.7" top="0.78740157499999996" bottom="0.78740157499999996" header="0.3" footer="0.3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Rekapitulace</vt:lpstr>
      <vt:lpstr>Rozpočet</vt:lpstr>
      <vt:lpstr>Parametry</vt:lpstr>
      <vt:lpstr>Rozpočet!Názvy_tisku</vt:lpstr>
      <vt:lpstr>Parametry!Oblast_tisku</vt:lpstr>
      <vt:lpstr>Rekapitulace!Oblast_tisku</vt:lpstr>
      <vt:lpstr>Rozpočet!Oblast_tisku</vt:lpstr>
    </vt:vector>
  </TitlesOfParts>
  <Company>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JK</dc:creator>
  <cp:lastModifiedBy>Milada</cp:lastModifiedBy>
  <cp:lastPrinted>2019-09-27T12:22:01Z</cp:lastPrinted>
  <dcterms:created xsi:type="dcterms:W3CDTF">2019-09-27T12:06:17Z</dcterms:created>
  <dcterms:modified xsi:type="dcterms:W3CDTF">2019-09-27T12:24:21Z</dcterms:modified>
</cp:coreProperties>
</file>